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240" windowWidth="20490" windowHeight="7515"/>
  </bookViews>
  <sheets>
    <sheet name="LIC _ COM BDI" sheetId="1" r:id="rId1"/>
    <sheet name="CRONOGRAMA" sheetId="3" r:id="rId2"/>
    <sheet name="BDI" sheetId="17" r:id="rId3"/>
    <sheet name="BDI-EQUIPAMENTOS" sheetId="16" r:id="rId4"/>
  </sheets>
  <externalReferences>
    <externalReference r:id="rId5"/>
  </externalReferences>
  <definedNames>
    <definedName name="_xlnm._FilterDatabase" localSheetId="0" hidden="1">'LIC _ COM BDI'!$A$8:$I$593</definedName>
  </definedNames>
  <calcPr calcId="124519" fullPrecision="0"/>
</workbook>
</file>

<file path=xl/calcChain.xml><?xml version="1.0" encoding="utf-8"?>
<calcChain xmlns="http://schemas.openxmlformats.org/spreadsheetml/2006/main">
  <c r="D19" i="17"/>
  <c r="D21" l="1"/>
  <c r="D20" i="16"/>
  <c r="D14"/>
  <c r="D10"/>
  <c r="AB17" i="3"/>
  <c r="D25" i="17"/>
  <c r="D14"/>
  <c r="D10"/>
  <c r="B1"/>
  <c r="D24" i="16"/>
  <c r="D28"/>
  <c r="AB7" i="3"/>
  <c r="AB8"/>
  <c r="AB10"/>
  <c r="AB11"/>
  <c r="AB13"/>
  <c r="AB14"/>
  <c r="AB16"/>
  <c r="AB19"/>
  <c r="AB20"/>
  <c r="AB22"/>
  <c r="AB23"/>
  <c r="AB25"/>
  <c r="AB26"/>
  <c r="AB28"/>
  <c r="AB29"/>
  <c r="AB31"/>
  <c r="AB32"/>
  <c r="AB34"/>
  <c r="AB35"/>
  <c r="AB37"/>
  <c r="AB38"/>
  <c r="AB40"/>
  <c r="AB41"/>
  <c r="AB43"/>
  <c r="AB44"/>
  <c r="AB46"/>
  <c r="AB47"/>
  <c r="AB49"/>
  <c r="AB50"/>
  <c r="AB52"/>
  <c r="AB53"/>
  <c r="AB55"/>
  <c r="AB56"/>
  <c r="AB58"/>
  <c r="AB59"/>
  <c r="AB61"/>
  <c r="AB62"/>
  <c r="AB64"/>
  <c r="AB65"/>
  <c r="AB67"/>
  <c r="AB68"/>
  <c r="AB70"/>
  <c r="AB71"/>
  <c r="AB73"/>
  <c r="AB74"/>
  <c r="AB76"/>
  <c r="AB77"/>
  <c r="AB79"/>
  <c r="AB80"/>
  <c r="AB82"/>
  <c r="AB83"/>
  <c r="AB85"/>
  <c r="AB86"/>
  <c r="AB5"/>
  <c r="B65"/>
  <c r="B62"/>
  <c r="B20"/>
  <c r="B83"/>
  <c r="B80"/>
  <c r="B77"/>
  <c r="B74"/>
  <c r="B71"/>
  <c r="B68"/>
  <c r="B59"/>
  <c r="B56"/>
  <c r="B53"/>
  <c r="B50"/>
  <c r="B47"/>
  <c r="B44"/>
  <c r="B41"/>
  <c r="B38"/>
  <c r="B35"/>
  <c r="B32"/>
  <c r="B29"/>
  <c r="B26"/>
  <c r="B23"/>
  <c r="B17"/>
  <c r="B14"/>
  <c r="B11"/>
  <c r="B8"/>
  <c r="B5"/>
  <c r="D28" i="17"/>
  <c r="C83" i="3" l="1"/>
  <c r="Z84" s="1"/>
  <c r="C80" l="1"/>
  <c r="X84"/>
  <c r="C26"/>
  <c r="J27" s="1"/>
  <c r="C35"/>
  <c r="V36" s="1"/>
  <c r="C59"/>
  <c r="T60" s="1"/>
  <c r="AA84"/>
  <c r="Y84"/>
  <c r="C29"/>
  <c r="L30" s="1"/>
  <c r="C68"/>
  <c r="M69" s="1"/>
  <c r="C5"/>
  <c r="C77"/>
  <c r="C20" l="1"/>
  <c r="D21" s="1"/>
  <c r="X81"/>
  <c r="W81"/>
  <c r="U81"/>
  <c r="V81"/>
  <c r="I27"/>
  <c r="Q60"/>
  <c r="AB84"/>
  <c r="C17"/>
  <c r="AA18" s="1"/>
  <c r="N27"/>
  <c r="O27"/>
  <c r="Y27"/>
  <c r="O30"/>
  <c r="K27"/>
  <c r="L27"/>
  <c r="Z36"/>
  <c r="N69"/>
  <c r="S60"/>
  <c r="W69"/>
  <c r="P60"/>
  <c r="J30"/>
  <c r="R60"/>
  <c r="M27"/>
  <c r="AA36"/>
  <c r="S36"/>
  <c r="Q69"/>
  <c r="O69"/>
  <c r="X69"/>
  <c r="P69"/>
  <c r="R69"/>
  <c r="S69"/>
  <c r="T36"/>
  <c r="U36"/>
  <c r="F18"/>
  <c r="N30"/>
  <c r="M30"/>
  <c r="P30"/>
  <c r="R30"/>
  <c r="K30"/>
  <c r="S30"/>
  <c r="Q30"/>
  <c r="R6"/>
  <c r="U6"/>
  <c r="Z6"/>
  <c r="Y6"/>
  <c r="T6"/>
  <c r="X6"/>
  <c r="V6"/>
  <c r="W6"/>
  <c r="AA6"/>
  <c r="S6"/>
  <c r="V18"/>
  <c r="H21"/>
  <c r="W78"/>
  <c r="T78"/>
  <c r="S78"/>
  <c r="X78"/>
  <c r="U78"/>
  <c r="V78"/>
  <c r="Y78"/>
  <c r="F21" l="1"/>
  <c r="E21"/>
  <c r="G21"/>
  <c r="I21"/>
  <c r="Y18"/>
  <c r="J18"/>
  <c r="N18"/>
  <c r="S18"/>
  <c r="AB81"/>
  <c r="U18"/>
  <c r="Q18"/>
  <c r="I18"/>
  <c r="M18"/>
  <c r="T18"/>
  <c r="E18"/>
  <c r="K18"/>
  <c r="X18"/>
  <c r="D18"/>
  <c r="R18"/>
  <c r="P18"/>
  <c r="O18"/>
  <c r="Z18"/>
  <c r="W18"/>
  <c r="H18"/>
  <c r="G18"/>
  <c r="L18"/>
  <c r="C41"/>
  <c r="AB60"/>
  <c r="AB27"/>
  <c r="AB69"/>
  <c r="AB36"/>
  <c r="C11"/>
  <c r="AB30"/>
  <c r="AB6"/>
  <c r="AB78"/>
  <c r="AB21" l="1"/>
  <c r="AB18"/>
  <c r="L42"/>
  <c r="K42"/>
  <c r="J42"/>
  <c r="I42"/>
  <c r="C53"/>
  <c r="E12"/>
  <c r="G12"/>
  <c r="D12"/>
  <c r="F12"/>
  <c r="T54" l="1"/>
  <c r="W54"/>
  <c r="V54"/>
  <c r="U54"/>
  <c r="Y54"/>
  <c r="X54"/>
  <c r="AB42"/>
  <c r="AB12"/>
  <c r="AB54" l="1"/>
  <c r="C23" l="1"/>
  <c r="F24" l="1"/>
  <c r="I24"/>
  <c r="H24"/>
  <c r="J24"/>
  <c r="G24"/>
  <c r="AB24" l="1"/>
  <c r="C38" l="1"/>
  <c r="W39" l="1"/>
  <c r="Y39"/>
  <c r="V39"/>
  <c r="X39"/>
  <c r="U39"/>
  <c r="AB39" l="1"/>
  <c r="C47" l="1"/>
  <c r="R48" s="1"/>
  <c r="S48" l="1"/>
  <c r="X48"/>
  <c r="V48"/>
  <c r="W48"/>
  <c r="U48"/>
  <c r="T48"/>
  <c r="AB48" l="1"/>
  <c r="C50" l="1"/>
  <c r="W51" l="1"/>
  <c r="T51"/>
  <c r="V51"/>
  <c r="U51"/>
  <c r="AB51" l="1"/>
  <c r="C62" l="1"/>
  <c r="T63" l="1"/>
  <c r="R63"/>
  <c r="W63"/>
  <c r="V63"/>
  <c r="P63"/>
  <c r="X63"/>
  <c r="K63"/>
  <c r="U63"/>
  <c r="M63"/>
  <c r="O63"/>
  <c r="Q63"/>
  <c r="S63"/>
  <c r="N63"/>
  <c r="L63"/>
  <c r="AB63" l="1"/>
  <c r="C56"/>
  <c r="T57" l="1"/>
  <c r="U57"/>
  <c r="V57"/>
  <c r="P57"/>
  <c r="Q57"/>
  <c r="R57"/>
  <c r="S57"/>
  <c r="O57"/>
  <c r="AB57" l="1"/>
  <c r="C44" l="1"/>
  <c r="T45" l="1"/>
  <c r="R45"/>
  <c r="P45"/>
  <c r="Q45"/>
  <c r="O45"/>
  <c r="S45"/>
  <c r="N45"/>
  <c r="AB45" l="1"/>
  <c r="C32" l="1"/>
  <c r="U33" l="1"/>
  <c r="S33"/>
  <c r="T33"/>
  <c r="V33"/>
  <c r="AB33" l="1"/>
  <c r="C14" l="1"/>
  <c r="C74" l="1"/>
  <c r="Y15"/>
  <c r="F15"/>
  <c r="V15"/>
  <c r="J15"/>
  <c r="L15"/>
  <c r="R15"/>
  <c r="M15"/>
  <c r="X15"/>
  <c r="K15"/>
  <c r="S15"/>
  <c r="E15"/>
  <c r="AA15"/>
  <c r="AA89" s="1"/>
  <c r="Q15"/>
  <c r="I15"/>
  <c r="I89" s="1"/>
  <c r="T15"/>
  <c r="P15"/>
  <c r="H15"/>
  <c r="H89" s="1"/>
  <c r="O15"/>
  <c r="G15"/>
  <c r="Z15"/>
  <c r="Z89" s="1"/>
  <c r="U15"/>
  <c r="W15"/>
  <c r="D15"/>
  <c r="N15"/>
  <c r="C71" l="1"/>
  <c r="P72" s="1"/>
  <c r="C65"/>
  <c r="K66" s="1"/>
  <c r="AB15"/>
  <c r="X75"/>
  <c r="Y75"/>
  <c r="Y89" s="1"/>
  <c r="N66" l="1"/>
  <c r="T66"/>
  <c r="U66"/>
  <c r="R66"/>
  <c r="P66"/>
  <c r="P89" s="1"/>
  <c r="V66"/>
  <c r="Q66"/>
  <c r="S66"/>
  <c r="W66"/>
  <c r="W89" s="1"/>
  <c r="M66"/>
  <c r="O66"/>
  <c r="X66"/>
  <c r="X89" s="1"/>
  <c r="L66"/>
  <c r="U72"/>
  <c r="K72"/>
  <c r="K89" s="1"/>
  <c r="O72"/>
  <c r="Q72"/>
  <c r="M72"/>
  <c r="T72"/>
  <c r="AB75"/>
  <c r="V72"/>
  <c r="S72"/>
  <c r="R72"/>
  <c r="L72"/>
  <c r="N72"/>
  <c r="N89" s="1"/>
  <c r="J72"/>
  <c r="J89" s="1"/>
  <c r="L89" l="1"/>
  <c r="U89"/>
  <c r="V89"/>
  <c r="R89"/>
  <c r="C8"/>
  <c r="D9" s="1"/>
  <c r="T89"/>
  <c r="M89"/>
  <c r="S89"/>
  <c r="AB66"/>
  <c r="Q89"/>
  <c r="O89"/>
  <c r="AB72"/>
  <c r="E9" l="1"/>
  <c r="E89" s="1"/>
  <c r="F9"/>
  <c r="F89" s="1"/>
  <c r="G9"/>
  <c r="G89" s="1"/>
  <c r="C95"/>
  <c r="P87" s="1"/>
  <c r="D89"/>
  <c r="AB9" l="1"/>
  <c r="L87"/>
  <c r="N87"/>
  <c r="O87"/>
  <c r="Q87"/>
  <c r="U87"/>
  <c r="H87"/>
  <c r="M87"/>
  <c r="G87"/>
  <c r="R87"/>
  <c r="AA87"/>
  <c r="V87"/>
  <c r="T87"/>
  <c r="K87"/>
  <c r="W87"/>
  <c r="I87"/>
  <c r="E87"/>
  <c r="J87"/>
  <c r="F87"/>
  <c r="Y87"/>
  <c r="S87"/>
  <c r="Z87"/>
  <c r="X87"/>
  <c r="D93"/>
  <c r="E93" s="1"/>
  <c r="AB89"/>
  <c r="AB93" s="1"/>
  <c r="D87"/>
  <c r="F93" l="1"/>
  <c r="E91"/>
  <c r="D91"/>
  <c r="AB87"/>
  <c r="F91" l="1"/>
  <c r="G93"/>
  <c r="H93" l="1"/>
  <c r="G91"/>
  <c r="H91" l="1"/>
  <c r="I93"/>
  <c r="I91" l="1"/>
  <c r="J93"/>
  <c r="K93" l="1"/>
  <c r="J91"/>
  <c r="L93" l="1"/>
  <c r="K91"/>
  <c r="L91" l="1"/>
  <c r="M93"/>
  <c r="N93" l="1"/>
  <c r="M91"/>
  <c r="O93" l="1"/>
  <c r="N91"/>
  <c r="P93" l="1"/>
  <c r="O91"/>
  <c r="P91" l="1"/>
  <c r="Q93"/>
  <c r="R93" l="1"/>
  <c r="Q91"/>
  <c r="S93" l="1"/>
  <c r="R91"/>
  <c r="S91" l="1"/>
  <c r="T93"/>
  <c r="U93" l="1"/>
  <c r="T91"/>
  <c r="V93" l="1"/>
  <c r="U91"/>
  <c r="V91" l="1"/>
  <c r="W93"/>
  <c r="X93" l="1"/>
  <c r="W91"/>
  <c r="X91" l="1"/>
  <c r="Y93"/>
  <c r="Y91" l="1"/>
  <c r="Z93"/>
  <c r="AA93" l="1"/>
  <c r="AA91" s="1"/>
  <c r="Z91"/>
</calcChain>
</file>

<file path=xl/sharedStrings.xml><?xml version="1.0" encoding="utf-8"?>
<sst xmlns="http://schemas.openxmlformats.org/spreadsheetml/2006/main" count="1656" uniqueCount="1100">
  <si>
    <t>09.06</t>
  </si>
  <si>
    <t>23.00</t>
  </si>
  <si>
    <t>INSTALAÇÕES DE COMBATE A INCÊNDIOS</t>
  </si>
  <si>
    <t>24.00</t>
  </si>
  <si>
    <t>EQUIPAMENTOS</t>
  </si>
  <si>
    <t>25.00</t>
  </si>
  <si>
    <t>PAISAGISMO</t>
  </si>
  <si>
    <t>CUSTO TOTAL DA OBRA (R$)</t>
  </si>
  <si>
    <t>PLACAS DE OBRAS</t>
  </si>
  <si>
    <t>ALVENARIA EM TIJOLOS CERÂMICOS FURADOS - ESP.14,0 CM</t>
  </si>
  <si>
    <t>PLANILHA DE QUANTITATIVOS E DE PREÇOS DE SERVIÇOS DE ENGENHARIA</t>
  </si>
  <si>
    <t>ITEM</t>
  </si>
  <si>
    <t>SERVIÇO</t>
  </si>
  <si>
    <t>UNID.</t>
  </si>
  <si>
    <t>QUANT.</t>
  </si>
  <si>
    <t>ENGENHARIA</t>
  </si>
  <si>
    <t>LICITANTE</t>
  </si>
  <si>
    <t>PREÇO MAT e MO (R$)</t>
  </si>
  <si>
    <t>UNITÁRIO SEM BDI</t>
  </si>
  <si>
    <t>UNITÁRIO COM BDI</t>
  </si>
  <si>
    <t>TOTAL COM BDI</t>
  </si>
  <si>
    <t>UNITÁRIO</t>
  </si>
  <si>
    <t>TOTAL</t>
  </si>
  <si>
    <t>01.00</t>
  </si>
  <si>
    <t>SERVIÇOS TÉCNICOS</t>
  </si>
  <si>
    <t>01.01</t>
  </si>
  <si>
    <t xml:space="preserve">UN </t>
  </si>
  <si>
    <t>01.02</t>
  </si>
  <si>
    <t>M</t>
  </si>
  <si>
    <t>01.03</t>
  </si>
  <si>
    <t>01.04</t>
  </si>
  <si>
    <t>01.05</t>
  </si>
  <si>
    <t>01.06</t>
  </si>
  <si>
    <t>01.07</t>
  </si>
  <si>
    <t>TOTAL DO ITEM</t>
  </si>
  <si>
    <t>02.00</t>
  </si>
  <si>
    <t>SERVIÇOS PRELIMINARES</t>
  </si>
  <si>
    <t>02.01</t>
  </si>
  <si>
    <t xml:space="preserve">M2 </t>
  </si>
  <si>
    <t>02.02</t>
  </si>
  <si>
    <t>02.03</t>
  </si>
  <si>
    <t>TAPUMES (COMPENSADO/TELA)</t>
  </si>
  <si>
    <t>02.04</t>
  </si>
  <si>
    <t>02.05</t>
  </si>
  <si>
    <t>INSTALAÇÃO PROVISÓRIA DE ÁGUA/ESGOT, INCLUSIVE RESERVATÓRIO</t>
  </si>
  <si>
    <t>02.06</t>
  </si>
  <si>
    <t>INSTALAÇÃO PROVISÓRIA DE ENERGIA ELÉTRICA</t>
  </si>
  <si>
    <t>LOCAÇÃO DA OBRA</t>
  </si>
  <si>
    <t>03.00</t>
  </si>
  <si>
    <t>MÁQUINAS E FERRAMENTAS</t>
  </si>
  <si>
    <t>03.01</t>
  </si>
  <si>
    <t xml:space="preserve">M </t>
  </si>
  <si>
    <t>TELA DE PROTEÇÃO DE FACHADA</t>
  </si>
  <si>
    <t>03.03</t>
  </si>
  <si>
    <t>ANDAIME TIPO FACHADEIRO, INCLUSIVE FORRAÇÃO</t>
  </si>
  <si>
    <t>04.00</t>
  </si>
  <si>
    <t>ADMINISTRAÇÃO DA OBRA E DESPESAS GERAIS</t>
  </si>
  <si>
    <t>04.01</t>
  </si>
  <si>
    <t>H</t>
  </si>
  <si>
    <t>04.02</t>
  </si>
  <si>
    <t>MESTRE DE OBRAS</t>
  </si>
  <si>
    <t xml:space="preserve">H </t>
  </si>
  <si>
    <t>04.03</t>
  </si>
  <si>
    <t>VIGIA</t>
  </si>
  <si>
    <t>05.00</t>
  </si>
  <si>
    <t>05.01</t>
  </si>
  <si>
    <t>M2</t>
  </si>
  <si>
    <t>06.00</t>
  </si>
  <si>
    <t>06.01</t>
  </si>
  <si>
    <t>M3</t>
  </si>
  <si>
    <t>06.02</t>
  </si>
  <si>
    <t>06.03</t>
  </si>
  <si>
    <t>BOTA-FORA DE MATERIAL EXCEDENTE, INCLUINDO CARGA E TRANSPORTE</t>
  </si>
  <si>
    <t>MOVIMENTO DE TERRA PARA FUNDAÇÕES</t>
  </si>
  <si>
    <t>07.00</t>
  </si>
  <si>
    <t>INFRAESTRUTURA E OBRAS COMPLEMENTARES</t>
  </si>
  <si>
    <t>07.01</t>
  </si>
  <si>
    <t>07.02</t>
  </si>
  <si>
    <t>CONCRETO</t>
  </si>
  <si>
    <t>07.03</t>
  </si>
  <si>
    <t>KG</t>
  </si>
  <si>
    <t>07.04</t>
  </si>
  <si>
    <t>FORMA</t>
  </si>
  <si>
    <t>BLOCOS DE FUNDAÇÃO</t>
  </si>
  <si>
    <t>LASTRO DE CONCRETO</t>
  </si>
  <si>
    <t>SELADOR PARA PAREDE</t>
  </si>
  <si>
    <t>08.00</t>
  </si>
  <si>
    <t>ESTRUTURA</t>
  </si>
  <si>
    <t>09.00</t>
  </si>
  <si>
    <t>PAREDES</t>
  </si>
  <si>
    <t>09.01</t>
  </si>
  <si>
    <t>09.02</t>
  </si>
  <si>
    <t>09.03</t>
  </si>
  <si>
    <t>09.04</t>
  </si>
  <si>
    <t>09.05</t>
  </si>
  <si>
    <t>10.00</t>
  </si>
  <si>
    <t>ESQUADRIAS</t>
  </si>
  <si>
    <t>ESQUADRIAS DE MADEIRA</t>
  </si>
  <si>
    <t>FERRAGENS</t>
  </si>
  <si>
    <t>FECHADURA</t>
  </si>
  <si>
    <t>MOLA HIDRÁULICA</t>
  </si>
  <si>
    <t>FIXADOR DE PISO PARA PORTA</t>
  </si>
  <si>
    <t>ESQUADRIAS DE METAL</t>
  </si>
  <si>
    <t>PEITORIL</t>
  </si>
  <si>
    <t>11.00</t>
  </si>
  <si>
    <t>VIDROS E ESPELHOS</t>
  </si>
  <si>
    <t>11.01</t>
  </si>
  <si>
    <t xml:space="preserve"> M2 </t>
  </si>
  <si>
    <t>ESPELHO 40 X 60 CM</t>
  </si>
  <si>
    <t>12.00</t>
  </si>
  <si>
    <t>COBERTURA</t>
  </si>
  <si>
    <t>12.01</t>
  </si>
  <si>
    <t>13.00</t>
  </si>
  <si>
    <t>IMPERMEABILIZAÇÃO</t>
  </si>
  <si>
    <t>13.01</t>
  </si>
  <si>
    <t>13.02</t>
  </si>
  <si>
    <t>13.03</t>
  </si>
  <si>
    <t>14.00</t>
  </si>
  <si>
    <t>REVESTIMENTO</t>
  </si>
  <si>
    <t>REVESTIMENTOS INTERNOS - PAREDES</t>
  </si>
  <si>
    <t xml:space="preserve">CHAPISCO </t>
  </si>
  <si>
    <t xml:space="preserve">EMBOÇO </t>
  </si>
  <si>
    <t>REVESTIMENTOS  EXTERNOS - FACHADAS</t>
  </si>
  <si>
    <t>15.00</t>
  </si>
  <si>
    <t>FORRO</t>
  </si>
  <si>
    <t>15.01</t>
  </si>
  <si>
    <t>16.00</t>
  </si>
  <si>
    <t>SERRALHERIA</t>
  </si>
  <si>
    <t>16.01</t>
  </si>
  <si>
    <t>16.02</t>
  </si>
  <si>
    <t>16.03</t>
  </si>
  <si>
    <t>16.04</t>
  </si>
  <si>
    <t>UN</t>
  </si>
  <si>
    <t>17.00</t>
  </si>
  <si>
    <t xml:space="preserve">PINTURA </t>
  </si>
  <si>
    <t>EMASSAMENTO COM MASSA CORRIDA PVA</t>
  </si>
  <si>
    <t>TINTA ACRÍLICA</t>
  </si>
  <si>
    <t>PINTURA DE FORROS EM GESSO ACARTONADO</t>
  </si>
  <si>
    <t>FUNDO PREPARADOR</t>
  </si>
  <si>
    <t>PINTURA DE ESQUADRIAS DE FERRO</t>
  </si>
  <si>
    <t>ESMALTE SINTÉTICO - ESQUADRIAS -  INCLUSIVE TRATAMENTO ANTI-CORROSIVO</t>
  </si>
  <si>
    <t>PINTURA EM ESQUADRIAS DE MADEIRA</t>
  </si>
  <si>
    <t>18.00</t>
  </si>
  <si>
    <t>PAVIMENTAÇÃO</t>
  </si>
  <si>
    <t>18.01</t>
  </si>
  <si>
    <t>18.03</t>
  </si>
  <si>
    <t>PASSEIO EXTERNO</t>
  </si>
  <si>
    <t>18.06</t>
  </si>
  <si>
    <t>18.07</t>
  </si>
  <si>
    <t>VIA PÚBLICA - MEIO-FIO</t>
  </si>
  <si>
    <t>18.09</t>
  </si>
  <si>
    <t>18.10</t>
  </si>
  <si>
    <t>MEIO-FIO (GUIA) DE CONCRETO PRE-MOLDADO,</t>
  </si>
  <si>
    <t>19.00</t>
  </si>
  <si>
    <t>RODAPÉ</t>
  </si>
  <si>
    <t>20.00</t>
  </si>
  <si>
    <t>21.00</t>
  </si>
  <si>
    <t>21.01</t>
  </si>
  <si>
    <t>21.02</t>
  </si>
  <si>
    <t>21.03</t>
  </si>
  <si>
    <t>21.04</t>
  </si>
  <si>
    <t>22.00</t>
  </si>
  <si>
    <t>INSTALAÇÕES HIDRÁULICAS E SANITÁRIAS</t>
  </si>
  <si>
    <t xml:space="preserve">CRONOGRAMA FÍSICO-FINANCEIRO DA OBRA </t>
  </si>
  <si>
    <t>PRAZO DA OBRA: 24 MESES</t>
  </si>
  <si>
    <t>PERÍODOS</t>
  </si>
  <si>
    <t>SERVIÇOS</t>
  </si>
  <si>
    <t>VALORES</t>
  </si>
  <si>
    <t>MÊS 01</t>
  </si>
  <si>
    <t>MÊS 02</t>
  </si>
  <si>
    <t>MÊS 03</t>
  </si>
  <si>
    <t>MÊS 04</t>
  </si>
  <si>
    <t>MÊS 05</t>
  </si>
  <si>
    <t>MÊS 06</t>
  </si>
  <si>
    <t>MÊS 07</t>
  </si>
  <si>
    <t>MÊS 08</t>
  </si>
  <si>
    <t>MÊS 09</t>
  </si>
  <si>
    <t>MÊS 10</t>
  </si>
  <si>
    <t>MÊS 11</t>
  </si>
  <si>
    <t>MÊS 12</t>
  </si>
  <si>
    <t>MÊS 13</t>
  </si>
  <si>
    <t>MÊS 14</t>
  </si>
  <si>
    <t>MÊS 15</t>
  </si>
  <si>
    <t>MÊS 16</t>
  </si>
  <si>
    <t>MÊS 17</t>
  </si>
  <si>
    <t>MÊS 18</t>
  </si>
  <si>
    <t>MÊS 19</t>
  </si>
  <si>
    <t>MÊS 20</t>
  </si>
  <si>
    <t>MÊS 21</t>
  </si>
  <si>
    <t>MÊS 22</t>
  </si>
  <si>
    <t>MÊS 23</t>
  </si>
  <si>
    <t>MÊS 24</t>
  </si>
  <si>
    <t>PERCENTUAL DO MÊS</t>
  </si>
  <si>
    <t>TOTAL DO MÊS</t>
  </si>
  <si>
    <t>PERCENTUAL ACUMULADO</t>
  </si>
  <si>
    <t>TOTAL ACUMULADO</t>
  </si>
  <si>
    <t>TOTAL GERAL DA OBRA</t>
  </si>
  <si>
    <t>DEMOLIÇOES E RETIRADAS</t>
  </si>
  <si>
    <t>RETIRADA DE ESQUADRIAS METALICAS</t>
  </si>
  <si>
    <t>RETIRADA DE FOLHAS DE PORTA DE PASSAGEM OU JANELA</t>
  </si>
  <si>
    <t>RETIRADA DE APARELHOS SANITARIOS</t>
  </si>
  <si>
    <t>REMOCAO DE DISPOSITIVOS PARA FUNCIONAMENTO DE APARELHOS SANITARIOS</t>
  </si>
  <si>
    <t>REMOCAO DE AZULEJO E SUBSTRATO DE ADERENCIA EM ARGAMASSA</t>
  </si>
  <si>
    <t>DEMOLICAO DE TELHAS ONDULADAS</t>
  </si>
  <si>
    <t>RETIRADA DE BATENTES DE MADEIRA</t>
  </si>
  <si>
    <t>DEMOLIÇÃO DE PISOS EM GERAL</t>
  </si>
  <si>
    <t>DEMOLIÇÃO DE ALVENARIA, SEM REAPROVEITAMENTO</t>
  </si>
  <si>
    <t>DEMOLIÇÃO DE  ESTRUTURA DO TELHADO</t>
  </si>
  <si>
    <t>OBRA: CONSTRUÇÃO DO FÓRUM DA JUSTIÇA DO TRABALHO DE BELO HORIZONTE</t>
  </si>
  <si>
    <t>MOBILIZAÇÃO E DESMOBILIZAÇÃO DE OBRA</t>
  </si>
  <si>
    <t>02.07</t>
  </si>
  <si>
    <t>03.04</t>
  </si>
  <si>
    <t>03.05</t>
  </si>
  <si>
    <t>03.06</t>
  </si>
  <si>
    <t>03.07</t>
  </si>
  <si>
    <t>03.08</t>
  </si>
  <si>
    <t>03.09</t>
  </si>
  <si>
    <t>03.10</t>
  </si>
  <si>
    <t>03.11</t>
  </si>
  <si>
    <t>03.12</t>
  </si>
  <si>
    <t>03.13</t>
  </si>
  <si>
    <t>03.14</t>
  </si>
  <si>
    <t>ENCARREGADO GERAL</t>
  </si>
  <si>
    <t>AUXILIAR TECNICO DE ENGENHARIA</t>
  </si>
  <si>
    <t>04.04</t>
  </si>
  <si>
    <t>REGULARIZAÇÃO E NIVELAMENTO DO PISO PARA RECEBER A MANTA DE IMPERMEABILIZAÇÃO(ESPESSURA 3CM-TRÇO 1:3 DE CIMENTO E AREIA)</t>
  </si>
  <si>
    <t xml:space="preserve">EXECUÇÃO DE PROTEÇÃO MECÂNICA DE SUPERFÍCIE COM ARGAMASSA DE CIMENTO E AREIA, TRACO 1:7 ESP 3,0cm, COM APLICAÇÃO DE TELA GALVANIZADA(TPO PINTEIRO) PARA AS PARTES VERTICAIS </t>
  </si>
  <si>
    <t>FORNECIMENTO E EXECUÇÃO DE IMPERMEABILIZAÇÃO DE SUPERFÍCIE COM MANTA ASFALTICA (COM POLIMEROS TIPO  APP) ESP =4mm</t>
  </si>
  <si>
    <t>13.04</t>
  </si>
  <si>
    <t>ALVENARIA/DIVISORIAS</t>
  </si>
  <si>
    <t>DIVISORIA DE GRANITO</t>
  </si>
  <si>
    <t>CERÂMICA CLASSE A, EXTRA,  ASSENTADA COM ARGAMASSA PRÉ-FABRICADA DE CIMENTO  COLANTE E REJUNTAMENTO. REF: PORTOBELLO OU SIMILAR DIMENSÃO: 20X20 cm, FABRICANTE: CECRISA, INCEPA, ELIANE OU SIMILAR- COR: BRANCO, REJUNTE FLEXÍVEL: COR BRANCO</t>
  </si>
  <si>
    <t>FORRO MODULAR DE FIBRA MINERAL ARMSTRONG, PLACAS DE 62,5x62,5cm,  MODELO FINE FISSURED RH - 95</t>
  </si>
  <si>
    <t>RECUPERAR FORRO, CONFORME PADRÃO EXISTENTE.</t>
  </si>
  <si>
    <t>15.02</t>
  </si>
  <si>
    <t>15.03</t>
  </si>
  <si>
    <t>REBOCO PAULISTA, MASSA ÚNICA</t>
  </si>
  <si>
    <t>LOCAÇAO DE  ELEVADOR DE CARGA</t>
  </si>
  <si>
    <t>OPERADOR DE GUINCHO</t>
  </si>
  <si>
    <t>TELHADO VERDE</t>
  </si>
  <si>
    <t>EXECUÇÃO DE TELHADO VERDE SOBRE IMPERMEABILIZAÇAO</t>
  </si>
  <si>
    <t>REVESTIMENTOS DE TETOS</t>
  </si>
  <si>
    <t>CORRIMAO DE PAREDE EM INOX</t>
  </si>
  <si>
    <t>PINTURA DE TETO</t>
  </si>
  <si>
    <t>GRANITO POLIDO 55X55 ESP. 2cm - CONFORME PAGINAÇÃO</t>
  </si>
  <si>
    <t>GRANITO LEVIGADO  ESP. 2cm</t>
  </si>
  <si>
    <t>CARPETE REF.: INTERFACEFLOR, CUBIC. 6369 -MOVEMENT, AUDITÓRIO 2º PAV. ED. ARTHUR GUIMARÃES E AUDITÓRIO OFICINAS CRISTIANO OTTONI</t>
  </si>
  <si>
    <t>CONCRETO NIVELADO - SISTEMA DE LAJE NÍVEL 0 - NÍVEL A LASER</t>
  </si>
  <si>
    <t>LADRILHO HIDRAULICO TATIL DE ALERTA - COR VERMELHA - PASSEIOS</t>
  </si>
  <si>
    <t>LADRILHO HIDRAULICO TÁTIL FAIXA DIRECIONAMENTO - COR VERMELHA - PASSEIOS</t>
  </si>
  <si>
    <t>LADRILHO HIDRAULICO LISO, ACABAMENTO RUGOSO ANTI-DERRAPANTE, COR NATURAL - PASSEIOS</t>
  </si>
  <si>
    <t>PEDRA PORTUGUESA NAS CORES: VERMELHO, BRANCO E PRETO</t>
  </si>
  <si>
    <t>CERÂMICA ELIANE, LINHA CARGO PLUS WHITE 45X45 cm</t>
  </si>
  <si>
    <t>REGULARIZAÇÃO DE CONTRAPISO</t>
  </si>
  <si>
    <t>18.11</t>
  </si>
  <si>
    <t>18.12</t>
  </si>
  <si>
    <t>18.13</t>
  </si>
  <si>
    <t>18.18</t>
  </si>
  <si>
    <t>18.19</t>
  </si>
  <si>
    <t>18.20</t>
  </si>
  <si>
    <t>SOLEIRA</t>
  </si>
  <si>
    <t xml:space="preserve">PORTA (P02) (70X210)CM </t>
  </si>
  <si>
    <t xml:space="preserve">PORTA (P03) (80X210)CM </t>
  </si>
  <si>
    <t xml:space="preserve">PORTA (P04) (90X210)CM </t>
  </si>
  <si>
    <t>PORTA (P07) (200X250)CM , DUAS FOLHAS ABRIR</t>
  </si>
  <si>
    <t>PORTA (P05) (120X210)CM , DUAS FOLHAS ABRIR</t>
  </si>
  <si>
    <t>PORTA (P012) (180X210)CM , DUAS FOLHAS ABRIR</t>
  </si>
  <si>
    <t>ESQUADRIAS DE ALUMINIO</t>
  </si>
  <si>
    <t>ESQUADRIAS DE VIDRO</t>
  </si>
  <si>
    <t>PORTA DE VIDRO (P18)(140X250)2 FOLHAS DE ABRIR</t>
  </si>
  <si>
    <t>10.1</t>
  </si>
  <si>
    <t>10.1.1</t>
  </si>
  <si>
    <t>10.1.2</t>
  </si>
  <si>
    <t>10.1.3</t>
  </si>
  <si>
    <t>10.1.4</t>
  </si>
  <si>
    <t>10.1.5</t>
  </si>
  <si>
    <t>10.1.6</t>
  </si>
  <si>
    <t>10.1.8</t>
  </si>
  <si>
    <t>10.1.10</t>
  </si>
  <si>
    <t>10.1.11</t>
  </si>
  <si>
    <t>10.1.12</t>
  </si>
  <si>
    <t>10.2</t>
  </si>
  <si>
    <t>10.2.1</t>
  </si>
  <si>
    <t>10.2.2</t>
  </si>
  <si>
    <t>10.3</t>
  </si>
  <si>
    <t>10.4</t>
  </si>
  <si>
    <t>10.4.2</t>
  </si>
  <si>
    <t>10.6</t>
  </si>
  <si>
    <t>10.6.1</t>
  </si>
  <si>
    <t>10.6.2</t>
  </si>
  <si>
    <t>10.6.3</t>
  </si>
  <si>
    <t>10.6.4</t>
  </si>
  <si>
    <t>10.6.5</t>
  </si>
  <si>
    <t>05.02</t>
  </si>
  <si>
    <t>05.03</t>
  </si>
  <si>
    <t>05.04</t>
  </si>
  <si>
    <t>05.05</t>
  </si>
  <si>
    <t>05.07</t>
  </si>
  <si>
    <t>05.08</t>
  </si>
  <si>
    <t>08.3</t>
  </si>
  <si>
    <t>14.1</t>
  </si>
  <si>
    <t>14.1.1</t>
  </si>
  <si>
    <t>14.1.2</t>
  </si>
  <si>
    <t>14.1.3</t>
  </si>
  <si>
    <t>14.1.4</t>
  </si>
  <si>
    <t>14.2</t>
  </si>
  <si>
    <t>14.2.1</t>
  </si>
  <si>
    <t>14.2.2</t>
  </si>
  <si>
    <t>14.3</t>
  </si>
  <si>
    <t>14.3.1</t>
  </si>
  <si>
    <t>14.3.2</t>
  </si>
  <si>
    <t>14.3.4</t>
  </si>
  <si>
    <t>14.3.5</t>
  </si>
  <si>
    <t>14.3.6</t>
  </si>
  <si>
    <t>BANCADAS</t>
  </si>
  <si>
    <t>19.1</t>
  </si>
  <si>
    <t xml:space="preserve">BANCADA DE GRANITO CINZA ANDORINHA PARA COPA </t>
  </si>
  <si>
    <t>BANCADA DE GRANITO CINZA ANDORINHA PARA LAVATORIOS</t>
  </si>
  <si>
    <t>20.1</t>
  </si>
  <si>
    <t xml:space="preserve">GRANILITE EXISTENTE A RECUPERAR </t>
  </si>
  <si>
    <t>PINTURA DE PAREDE INTERNA/EXTERNA</t>
  </si>
  <si>
    <t>TINTA LATEX PVA</t>
  </si>
  <si>
    <t>17.1</t>
  </si>
  <si>
    <t>17.1.1</t>
  </si>
  <si>
    <t>17.1.2</t>
  </si>
  <si>
    <t>17.2</t>
  </si>
  <si>
    <t>17.2.1</t>
  </si>
  <si>
    <t>17.2.2</t>
  </si>
  <si>
    <t>17.2.3</t>
  </si>
  <si>
    <t>17.3</t>
  </si>
  <si>
    <t>17.3.1</t>
  </si>
  <si>
    <t>17.4</t>
  </si>
  <si>
    <t>17.4.1</t>
  </si>
  <si>
    <t>17.5</t>
  </si>
  <si>
    <t>17.5.1</t>
  </si>
  <si>
    <t>17.3.2</t>
  </si>
  <si>
    <t>17.3.3</t>
  </si>
  <si>
    <t>16.05</t>
  </si>
  <si>
    <t>ENGENHEIRO (INSTALAÇÕES)</t>
  </si>
  <si>
    <t>ENGENHEIRO (AR CONDICIONADO)</t>
  </si>
  <si>
    <t>05.09</t>
  </si>
  <si>
    <t>GRAMA SÃO CARLOS(JARDIM)</t>
  </si>
  <si>
    <t>03.15</t>
  </si>
  <si>
    <t xml:space="preserve">PORTA (P01) (60X200)CM </t>
  </si>
  <si>
    <t>ESCAVAÇÃO MANUAL DE VALAS, BLOCOS E  VIGAS</t>
  </si>
  <si>
    <t>MOBILIZAÇÃO E DESMOBILIZAÇÃO DE EQUIPAMENTO PARA CRAVACAO DE ESTACA DE PERFIL METALICO</t>
  </si>
  <si>
    <t>FORNECIMENTO E CRAVACAO DE PERFIL METALICO  HP250X52, INCLUSIVE CORTES E SOLDAS PARA EMENDAS.</t>
  </si>
  <si>
    <t>FORNECIMENTO E CRAVACAO DE PERFIL METALICO W200X46.1, INCLUSIVE CORTES E SOLDAS PARA EMENDAS.</t>
  </si>
  <si>
    <t>CONCRETO ARMADO FCK&gt;=20MPA, ESP.7MM ACABAMENTO EXECUTADO COM EQUIPAMENTO DE NIVEL A LAZER, POLIMENTO CAMURÇADO, JUNTAS DE DILATAÇÃO SERRADA, PROFUNDIDADE = 3MM. - PASSEIOS</t>
  </si>
  <si>
    <t>ARMARIOS</t>
  </si>
  <si>
    <t>DEMOLIÇÃO DE CONCRETO ARMADO-(PREDIOS A SEREM DEMOLIDOS)</t>
  </si>
  <si>
    <t>DEMOLICAO DE TELHAS CERAMICAS</t>
  </si>
  <si>
    <t>BOTA FORA DE ENTULHO POR CAÇAMBA (PREDIO A SER REFORMADO)</t>
  </si>
  <si>
    <t>REMOCAO MANUAL DE ENTULHO (PREDIO A SER REFORMADO)</t>
  </si>
  <si>
    <t>ENGENHEIRO CIVIL (SEGURANCA DO TRABALHO)</t>
  </si>
  <si>
    <t>CARGA MANUAL DA TERRA ESCAVADA EM CA;AMBAS</t>
  </si>
  <si>
    <t>ALVENARIA EM TIJOLOS CERÂMICOS FURADOS - ESP.9 CM</t>
  </si>
  <si>
    <t>ENCUNHAMENTO PARA PAREDES DE 10CM</t>
  </si>
  <si>
    <t>ENCUNHAMENTO PAREDES DE 20CM</t>
  </si>
  <si>
    <t>VERGAS E CONTRA-VERGAS</t>
  </si>
  <si>
    <t>PORTA (P04a) (90X210)CM (BANHEIRO PNE)</t>
  </si>
  <si>
    <t>FECHADURA PORTAS DOS BOX (P01)</t>
  </si>
  <si>
    <t>FORRO DE GESSO ACARTONADO - INCLUSIVE JUNTAS DE DILATAÇÃO</t>
  </si>
  <si>
    <t>MÊS</t>
  </si>
  <si>
    <t>LIMPEZA FINAL PARA ENTREGA DA OBRA</t>
  </si>
  <si>
    <t>DESPESAS GERAIS COM EXECUÇÃO E MANUTENÇÃO DO CANTEIRO DE OBRAS</t>
  </si>
  <si>
    <t>BANDEJA PRINCIPAL E INTERMEDIARIAS</t>
  </si>
  <si>
    <t>IMPERMEABILIZAÇÃO DAS AREAS MOLHADAS, MAIS RESERVATORIOS DO SUB SOLO</t>
  </si>
  <si>
    <t>FORNECIMENTO E CRAVACAO DE PERFIL METALICO W200X86, INCLUSIVE CORTES E SOLDAS PARA EMENDAS.</t>
  </si>
  <si>
    <t>PILARES, LAJES E VIGAS</t>
  </si>
  <si>
    <t>PÇ</t>
  </si>
  <si>
    <t>16.06</t>
  </si>
  <si>
    <t>A</t>
  </si>
  <si>
    <t>16.07</t>
  </si>
  <si>
    <t>RODAPÉ EM MÁRMORE VERMELHO - CONFORME ORIGINAL       h= 10cm. ACABAMENTO: "QUEBRA DE QUINA</t>
  </si>
  <si>
    <t xml:space="preserve">SOLEIRA EM GRANITO POLIDO ESP= 2 cm
</t>
  </si>
  <si>
    <t xml:space="preserve">PEITORIL EM GRANITO POLIDO ESP= 2 cm
</t>
  </si>
  <si>
    <t>19.2</t>
  </si>
  <si>
    <t>17.1.3</t>
  </si>
  <si>
    <t>26.00</t>
  </si>
  <si>
    <t>26.01</t>
  </si>
  <si>
    <t>27.00</t>
  </si>
  <si>
    <t>27.01</t>
  </si>
  <si>
    <t>QUADROS</t>
  </si>
  <si>
    <t>LUMINARIAS</t>
  </si>
  <si>
    <t>ELETRICA AR CONDICIONADO</t>
  </si>
  <si>
    <t>ELETRICA PREDIAL</t>
  </si>
  <si>
    <t>ELÉTRICA E SPDA/CABEAMENTO ESTRUTURADO</t>
  </si>
  <si>
    <t>INSTALAÇÃO DE AR CONDICIONADO</t>
  </si>
  <si>
    <t>BDI-SERV=</t>
  </si>
  <si>
    <t>BDI-EQUIP=</t>
  </si>
  <si>
    <t>PROJETO "AS BUILT" - COMO CONSTRUIDO - ESTRUTURAL (PRANCHA A1)</t>
  </si>
  <si>
    <t>PROJETO "AS BUILT" - COMO CONSTRUIDO- ELÉTRICO (PRANCHA A1)</t>
  </si>
  <si>
    <t>PROJETO "AS BUILT" - COMO CONSTRUIDODE CABEAMENTO ESTRUTURADO (PRANCHA A1)</t>
  </si>
  <si>
    <t>PROJETO "AS BUILT" - COMO CONSTRUIDO- HIDROSSANITÁRIO (PRANCHA A1)</t>
  </si>
  <si>
    <t>PROJETO "AS BUILT" - COMO CONSTRUIDO DE PREVENÇÃO E COMBATE A INCÊNDIO (PRANCHA A1)</t>
  </si>
  <si>
    <t>PROJETO "AS BUILT" - COMO CONSTRUIDO DE AR CONDICIONADO (PRANCHA A1)</t>
  </si>
  <si>
    <t>PRATELEIRA EM GRANITO CINZA ESP= 2CM</t>
  </si>
  <si>
    <t>19.3</t>
  </si>
  <si>
    <t>GUARDA-CORPO EM INOX</t>
  </si>
  <si>
    <t>GRANITO APICOADO - DIM CONFORME PAGINAÇÃO- FACHADA AERADA</t>
  </si>
  <si>
    <t>PORTA (P014) (140X210)CM , DUAS FOLHAS ABRIR</t>
  </si>
  <si>
    <t xml:space="preserve">PORTA (P31) (100X210)CM </t>
  </si>
  <si>
    <t>TELA 100% DE AÇO INOXIDÁVEL COM CABOS FLEXÍVEIS TRANÇADOS EM BARRA RÍGIDA, REF.: GKD LAGO EM AÇO INOX HUNTER DOUGLAS</t>
  </si>
  <si>
    <t>"L"</t>
  </si>
  <si>
    <t>"T"</t>
  </si>
  <si>
    <t>CABEAMENTO ESTRUTURADO</t>
  </si>
  <si>
    <t>ELÉTRICA</t>
  </si>
  <si>
    <t>"X"</t>
  </si>
  <si>
    <t>SPDA / ATERRAMENTO</t>
  </si>
  <si>
    <t>ÁGUA PLUVIAL</t>
  </si>
  <si>
    <t>ÁGUA POTAVEL</t>
  </si>
  <si>
    <t xml:space="preserve">Ø2.1/2" </t>
  </si>
  <si>
    <t xml:space="preserve">Ø2" </t>
  </si>
  <si>
    <t xml:space="preserve">Ø1" </t>
  </si>
  <si>
    <t xml:space="preserve">Ø3/4" </t>
  </si>
  <si>
    <t>TORNEIRA PARA LAVATÓRIO DE MESA - DOCOL PRESMATIC COMPACT  COD: 17160606</t>
  </si>
  <si>
    <t xml:space="preserve">TORNEIRA DE LIMPEZA GERAL  - STANDARD 1152- C39 - DECA </t>
  </si>
  <si>
    <t>TORNEIRA DE MESA PARA COZINHA.  REF: DECA ASPEN  1167.C35</t>
  </si>
  <si>
    <t>CUBA DE SEMI-ENCAIXE CILÍNDRICA. REF.:DECA L.903</t>
  </si>
  <si>
    <t>LAVATÓRIO DE CANTO DECA L101 17 - IZY- OU EQUIVALENTE COM</t>
  </si>
  <si>
    <t>TANQUE P - REF: 51263 - CELITE COR BRANCO OU SIMILAR</t>
  </si>
  <si>
    <t>CFTV-CATV-SOM</t>
  </si>
  <si>
    <t>BARRADO EXISTENTE EM PEDRA A RECUPERAR</t>
  </si>
  <si>
    <t>FULGET EXISTENTE</t>
  </si>
  <si>
    <t>10.6.8</t>
  </si>
  <si>
    <t>10.6.9</t>
  </si>
  <si>
    <t>PORTÃO DE CORRER EM CHAPA TRAPEZOIDAL  E ESTRUTURA EM CHAPA DOBRADA( P33 )-( 300X180cm )</t>
  </si>
  <si>
    <t>18.02</t>
  </si>
  <si>
    <t>18.04</t>
  </si>
  <si>
    <t>18.05</t>
  </si>
  <si>
    <t>18.08</t>
  </si>
  <si>
    <t>18.14</t>
  </si>
  <si>
    <t>18.15</t>
  </si>
  <si>
    <t>18.16</t>
  </si>
  <si>
    <t>18.17</t>
  </si>
  <si>
    <t>10.3.1</t>
  </si>
  <si>
    <t>10.4.1</t>
  </si>
  <si>
    <t>10.4.3</t>
  </si>
  <si>
    <t>14.3.3</t>
  </si>
  <si>
    <t xml:space="preserve">RODOBANCA EM GRANITO CINZA ANDORINHA </t>
  </si>
  <si>
    <t xml:space="preserve">TESTEIRA EM GRANITO CINZA ANDORINHA </t>
  </si>
  <si>
    <t>19.4</t>
  </si>
  <si>
    <t>19.5</t>
  </si>
  <si>
    <t>19.6</t>
  </si>
  <si>
    <t>19.7</t>
  </si>
  <si>
    <t>17.5.2</t>
  </si>
  <si>
    <t>FUNDO SINTETICO NIVELADOR BRANCO</t>
  </si>
  <si>
    <t>17.5.3</t>
  </si>
  <si>
    <t xml:space="preserve"> PINTURA ESMALTE ACETINADO PARA MADEIRA, DUAS DEMAOS, SOBRE FUNDO NIVELADOR BRANCO</t>
  </si>
  <si>
    <t xml:space="preserve"> EMASSAMENTO COM MASSA A OLEO, DUAS DEMAOS</t>
  </si>
  <si>
    <t>10.1.13</t>
  </si>
  <si>
    <t>10.1.14</t>
  </si>
  <si>
    <t>10.1.15</t>
  </si>
  <si>
    <t>10.1.16</t>
  </si>
  <si>
    <t>10.1.17</t>
  </si>
  <si>
    <t>10.1.18</t>
  </si>
  <si>
    <t>10.1.19</t>
  </si>
  <si>
    <t>10.1.20</t>
  </si>
  <si>
    <t>10.1.7</t>
  </si>
  <si>
    <t>10.1.9</t>
  </si>
  <si>
    <t>JANELA MADEIRA (J36)(150X225) VIDRO FIXO 1 FOLHA VIDRO MAXIMO AR 3 FOLHAS</t>
  </si>
  <si>
    <t xml:space="preserve">JANELA MADEIRA (J37)(105X225)VIDRO FIXO 1 FOLHA VIDRO MAXIMO AR 1 FOLHA </t>
  </si>
  <si>
    <t xml:space="preserve">JANELA MADEIRA (J38)(125X225)VIDRO FIXO 2 FOLHA VIDRO MAXIMO AR 2 FOLHA </t>
  </si>
  <si>
    <t xml:space="preserve">JANELA MADEIRA (J41)(180X225) VIDRO FIXO 2 FOLHA VIDRO MAXIMO AR 2 FOLHA </t>
  </si>
  <si>
    <t xml:space="preserve">JANELA MADEIRA (J44)(95X225) VIDRO FIXO 1 FOLHA VIDRO MAXIMO AR 1 FOLHA </t>
  </si>
  <si>
    <t xml:space="preserve">JANELA DE MADEIRA EM MAXIMO AR (J46)(400X70)VIDRO MAXIMO AR 5 FOLHAS </t>
  </si>
  <si>
    <t>JANELA DE MADEIRA EM MAXIMO AR (J47)(90X80) VIDRO MAXIMO AR 1 FOLHA</t>
  </si>
  <si>
    <t xml:space="preserve">JANELA DE MADEIRA EM MAXIMO AR (J48)(265X225)VIDRO MAXIMO AR 4 FOLHAS </t>
  </si>
  <si>
    <t>08.01</t>
  </si>
  <si>
    <t>08.02</t>
  </si>
  <si>
    <t>08.03</t>
  </si>
  <si>
    <t>JANELA ALUMINIO VIDRO CORRER 2 FOLHAS(J65)(120X120)</t>
  </si>
  <si>
    <t>JANELA DE VIDRO TEMPERADO FIXO (J64)(224X723)</t>
  </si>
  <si>
    <t>BASCULANTE EM FERRO EXISTENTE A RECUPERAR(J52)(50X225)</t>
  </si>
  <si>
    <t>ESQUADRIA EM FERRO EXISTENTE A RECUPERAR(J68)(135X200)</t>
  </si>
  <si>
    <t>10.1.21</t>
  </si>
  <si>
    <t>PORTA (P34)(180X210)</t>
  </si>
  <si>
    <t>03.02</t>
  </si>
  <si>
    <t>ARMARIO EM MDF SOB  E SOBRE A BANCADA DA COPA</t>
  </si>
  <si>
    <t>10.3.2</t>
  </si>
  <si>
    <t>10.4.4</t>
  </si>
  <si>
    <t>10.6.6</t>
  </si>
  <si>
    <t>10.6.7</t>
  </si>
  <si>
    <t>JANELA ALUMINIO MAXIMO AR(J51)(90X90)</t>
  </si>
  <si>
    <t>10.2.3</t>
  </si>
  <si>
    <t>10.2.4</t>
  </si>
  <si>
    <t>ESQUADRIA EM METALOM EXISTENTE A RECUPERAR(J49)(174X395)</t>
  </si>
  <si>
    <t>UNID</t>
  </si>
  <si>
    <t>UND</t>
  </si>
  <si>
    <t>AÇO (BOLCOS DE FUNDAÇÃO E ESTRUTURA)</t>
  </si>
  <si>
    <t>AUTOMAÇÃO - CFTV/CATV/SOM</t>
  </si>
  <si>
    <t>21.05</t>
  </si>
  <si>
    <t>RACK</t>
  </si>
  <si>
    <t>BARRA CHATA DE ALUMINIO 5/8X1/8"</t>
  </si>
  <si>
    <t>ELEVADORES</t>
  </si>
  <si>
    <t>GRUPO 1: SOCIAL 5 PARADAS</t>
  </si>
  <si>
    <t>DATA: OUTUBRO/2014</t>
  </si>
  <si>
    <t>PROJETO</t>
  </si>
  <si>
    <t>CLIENTE</t>
  </si>
  <si>
    <t xml:space="preserve">TRT </t>
  </si>
  <si>
    <t>ETAPA</t>
  </si>
  <si>
    <t>ORÇAMENTO SINTÉTICO-SERVIÇOS</t>
  </si>
  <si>
    <t>REVISÃO</t>
  </si>
  <si>
    <t>DATA</t>
  </si>
  <si>
    <t>Grupo</t>
  </si>
  <si>
    <t>Despesas indiretas</t>
  </si>
  <si>
    <t>A.1</t>
  </si>
  <si>
    <t>Administração central (AC)</t>
  </si>
  <si>
    <t>A.2</t>
  </si>
  <si>
    <t>Seguros (S) + Garantia (G)</t>
  </si>
  <si>
    <t>A.3</t>
  </si>
  <si>
    <t xml:space="preserve">Risco (R) </t>
  </si>
  <si>
    <t>Total do grupo A</t>
  </si>
  <si>
    <t>B</t>
  </si>
  <si>
    <t>Bonificação</t>
  </si>
  <si>
    <t>B.1</t>
  </si>
  <si>
    <t>Lucro (L)</t>
  </si>
  <si>
    <t>Total do grupo B</t>
  </si>
  <si>
    <t>C</t>
  </si>
  <si>
    <t>Impostos</t>
  </si>
  <si>
    <t>C.1</t>
  </si>
  <si>
    <t>PIS</t>
  </si>
  <si>
    <t>C.2</t>
  </si>
  <si>
    <t>COFINS</t>
  </si>
  <si>
    <t>C.3</t>
  </si>
  <si>
    <t>Total do grupo C</t>
  </si>
  <si>
    <t>D</t>
  </si>
  <si>
    <t xml:space="preserve">Despesas Financeiras </t>
  </si>
  <si>
    <t>D.1</t>
  </si>
  <si>
    <t xml:space="preserve">Despesas Financeiras  </t>
  </si>
  <si>
    <t>Total do grupo D</t>
  </si>
  <si>
    <t>Fórmula para o cálculo do B.D.I. ( benefícios e despesas indiretas )</t>
  </si>
  <si>
    <r>
      <t>BDI = BDI (%) =</t>
    </r>
    <r>
      <rPr>
        <u/>
        <sz val="12"/>
        <rFont val="Arial"/>
        <family val="2"/>
      </rPr>
      <t xml:space="preserve"> (1 + (AC + S +R +G)) x (1 + DF) x (1 + L)  </t>
    </r>
    <r>
      <rPr>
        <sz val="12"/>
        <rFont val="Arial"/>
        <family val="2"/>
      </rPr>
      <t xml:space="preserve"> -1</t>
    </r>
  </si>
  <si>
    <t>R0</t>
  </si>
  <si>
    <t>04.05</t>
  </si>
  <si>
    <t>MONTAGEM DE ELEVADOR DE CARGA</t>
  </si>
  <si>
    <t>GUARDA-CORPO EM AÇO INOX COM VIDRO TEMPERADO  H=1,05</t>
  </si>
  <si>
    <t>CORRIMAO DE PAREDE EM INOX RAMPA</t>
  </si>
  <si>
    <t>CORRIMAO EM GUARDA CORPO DE AÇO INOX</t>
  </si>
  <si>
    <t>CORRIMAO EM GUARDA CORPO DE VIDRO TEMPERADO</t>
  </si>
  <si>
    <t>CORRIMAO EM GUARDA CORPO DE VIDRO TEMPERADO EM INOX RAMPA</t>
  </si>
  <si>
    <t>GRANILITE INSTALAR NOVO CONFORME PADRÃO EXISTENTE</t>
  </si>
  <si>
    <t>PARQUET - NAS ÁREAS MUITO DANIFICADAS SUBSTITUIR POR NOVO EM PEROBA MICA - OBSERVAR ASSENTAMENTO EXISTENTE</t>
  </si>
  <si>
    <t>PARQUET EXISTENTE A RECUPERAR -</t>
  </si>
  <si>
    <t>05.10</t>
  </si>
  <si>
    <t>21.01.01</t>
  </si>
  <si>
    <t>21.01.02</t>
  </si>
  <si>
    <t>21.01.03</t>
  </si>
  <si>
    <t>21.01.04</t>
  </si>
  <si>
    <t>21.01.05</t>
  </si>
  <si>
    <t>21.01.06</t>
  </si>
  <si>
    <t>21.01.07</t>
  </si>
  <si>
    <t>21.01.08</t>
  </si>
  <si>
    <t>21.01.09</t>
  </si>
  <si>
    <t>21.01.10</t>
  </si>
  <si>
    <t>21.01.11</t>
  </si>
  <si>
    <t>21.01.12</t>
  </si>
  <si>
    <t>21.01.13</t>
  </si>
  <si>
    <t>21.01.14</t>
  </si>
  <si>
    <t>21.01.15</t>
  </si>
  <si>
    <t>21.01.16</t>
  </si>
  <si>
    <t>QUADRO DE DISTRIBUIÇÃO CIRCUITOS, TIPO EMBUTIR, FABRICADO EM CHAPA DE AÇO DE 1,5 MM, COM ACABAMENTO INTERNO E EXTERNO EM TINTA CINZA CLARO, PROVIDO DE PORTA C/FECHADURA , E DISPOSITIVO PARA COLOCAÇÃO DE CADEADO, GRAU DE PROTEÇÃO IP 55, ISOLAÇÃO CLASSE II,CONFORME NORMAS NBR IEC 60439-1, NBR 54 10 E NR-10, IC = 10,0 KA CONTENDO OS SEGUINTES EQUIPAMENTOS, DISJUNTORES TERMOMAGNÉTICOS EM CAIXAS MOLDADAS CLASSE C, INTERRUPTORES DIFERENCIAS, DPS E BARRAMENTO DE COBRE ELETROLITICO, CONFORME RELAÇÃO A SEGUIR E DIAGRAMAS UNIFILARES: REF: RST OU EQUIVALENTE</t>
  </si>
  <si>
    <t>QDC-1ºP-01 - DISJUNTOR GERAL - 3X60A - 01UN, DISJUNTOR - 2X32A - 01UN, DISJUNTOR - 1X16A - 12UN, DISJUNTOR COM DR - 1X16A - 3UN, CONTATOR - 3X63A - 01UN, CONTATOR - 3X40A - 01UN, CONTATOR - 3X22A - 15UN, DPS - 04UN</t>
  </si>
  <si>
    <t>QDC-1ºP-02 - DISJUNTOR GERAL - 3X100A - 01UN, DISJUNTOR - 1X16A - 28UN, DISJUNTOR COM DR - 1X16A - 6UN, CONTATOR - 3X100A - 01UN, CONTATOR - 3X22A - 32UN, DPS - 04UN</t>
  </si>
  <si>
    <t>QDC-1ºP-03 - DISJUNTOR GERAL - 3X32A - 01UN,DISJUNTOR - 3X16A - 01UN, DISJUNTOR - 1X16A - 4UN, DISJUNTOR COM DR - 1X16A - 5UN, CONTATOR - 3X40A - 01UN, CONTATOR - 3X22A - 10UN, DPS - 04UN</t>
  </si>
  <si>
    <t>QDC-1ºP-04 - DISJUNTOR GERAL - 3X100A - 01UN, DISJUNTOR - 2X32A - 01UN, DISJUNTOR - 1X16A - 23UN, DISJUNTOR COM DR - 1X16A - 3UN, CONTATOR - 3X100A - 01UN, CONTATOR - 3X40A - 01UN, CONTATOR - 3X22A - 24UN, DPS - 04UN</t>
  </si>
  <si>
    <t>QDC-2ºP-02 - DISJUNTOR GERAL - 3X50A - 01UN, DISJUNTOR - 3X16A - 01UN, DISJUNTOR - 1X16A - 12UN, DISJUNTOR COM DR - 1X16A - 3UN, CONTATOR - 3X50A - 01UN, CONTATOR - 3X22A - 16UN, DPS - 04UN</t>
  </si>
  <si>
    <t>QDC-2ºP-03 - DISJUNTOR GERAL - 3X40A - 01UN, DISJUNTOR - 1X16A - 12UN, DISJUNTOR COM DR - 1X16A - 2UN, CONTATOR - 3X40A - 01UN, CONTATOR - 3X22A - 13UN, DPS - 04UN</t>
  </si>
  <si>
    <t>QDC-3ºP-01 - DISJUNTOR GERAL - 3X50A - 01UN, DISJUNTOR - 1X16A - 12UN, DISJUNTOR COM DR - 1X16A - 2UN, CONTATOR - 3X50A - 01UN, CONTATOR - 3X22A - 14UN, DPS - 04UN</t>
  </si>
  <si>
    <t>QDC-3ºP-02 - DISJUNTOR GERAL - 3X40A - 01UN, DISJUNTOR - 1X16A - 9UN, DISJUNTOR COM DR - 1X16A - 3UN, CONTATOR - 3X40A - 01UN, CONTATOR - 3X22A - 12UN, DPS - 04UN</t>
  </si>
  <si>
    <t>QDC-4ºP-01 - DISJUNTOR GERAL - 3X50A - 01UN, DISJUNTOR - 1X16A - 12UN, DISJUNTOR COM DR - 1X16A - 1UN, CONTATOR - 3X50A - 01UN, CONTATOR - 3X22A - 13UN, DPS - 04UN</t>
  </si>
  <si>
    <t>QDC-5ºP-01 - DISJUNTOR GERAL - 3X50A - 01UN, DISJUNTOR - 1X16A - 12UN, DISJUNTOR COM DR - 1X16A - 1UN, CONTATOR - 3X50A - 01UN, CONTATOR - 3X22A - 13UN, DPS - 04UN</t>
  </si>
  <si>
    <t>QF-01 - DISJUNTOR GERAL - 3X225A - 01UN, DISJUNTOR - 3X100A - 01UN, DISJUNTOR - 3X40A - 02UN, DISJUNTOR - 3X32A - 01UN, DISJUNTOR - 3X16A - 03UN, DISJUNTOR - 2X16A - 04UN, DISJUNTOR - 1X16A - 02UN, CONTATOR - 3X275A - 01UN, CONTATOR - 3X100A - 01UN, CONTATOR - 3X40A - 03UN, CONTATOR - 3X22A - 06UN, DPS - 04UN</t>
  </si>
  <si>
    <t>QF-02 - DISJUNTOR GERAL - 3X200A - 01UN, DISJUNTOR - 3X400A - 01UN, DISJUNTOR - 3X100A - 01UN, DISJUNTOR - 3X50A - 01UN, DISJUNTOR - 3X32A - 01UN, DISJUNTOR - 3X16A - 01UN, CONTATOR - 3X215A - 01UN, CONTATOR - 3X100A - 01UN, CONTATOR - 3X50A - 01UN, CONTATOR - 3X40A - 01UN, CONTATOR - 3X22A - 03UN, DPS - 04UN</t>
  </si>
  <si>
    <t>QF-03 - DISJUNTOR GERAL - 3X300A - 01UN, DISJUNTOR - 3X400A - 01UN, DISJUNTOR - 3X60A - 01UN, DISJUNTOR - 3X50A - 04UN, DISJUNTOR - 3X32A - 02UN, DISJUNTOR - 3X16A - 03UN, DISJUNTOR - 2X16A - 01UN, DISJUNTOR - 1X16A - 03UN, CONTATOR - 3X215A - 01UN, CONTATOR - 3X330A - 01UN, CONTATOR - 3X63A - 01UN, CONTATOR - 3X50A - 04UN, CONTATOR - 3X40A - 02UN, CONTATOR - 3X22A - 07UN, DPS - 04UN</t>
  </si>
  <si>
    <t>QGBT - DISJUNTOR GERAL - 3X1000A - 01UN, DISJUNTOR - 3X400A - 01UN, DISJUNTOR - 3X300A - 01UN, DISJUNTOR - 3X225A - 01UN, DISJUNTOR - 3X200A - 01UN, CONTATOR - 3X330A - 02UN, CONTATOR - 3X275A - 01UN, CONTATOR - 3X215A - 02UN, DPS - 04UN</t>
  </si>
  <si>
    <t>QF-AC - DISJUNTOR GERAL - 3X400A - 01UN, DISJUNTOR - 3X80A - 01UN, DISJUNTOR - 3X300A - 01UN, DISJUNTOR - 3X70A - 03UN, DISJUNTOR - 3X40A - 01UN, DISJUNTOR - 3X16A - 01UN, CONTATOR - 3X430A - 01UN, CONTATOR - 3X100A - 04UN, CONTATOR - 3X50A - 02UN, CONTATOR - 3X40A - 01UN, CONTATOR - 3X22A - 01UN, DPS - 04UN</t>
  </si>
  <si>
    <t>ELETRODUTO DE AÇO GALVANIZADO A FOGO, EM PEÇAS DE 3,0 M, SEMI-PESADO,INCLUINDO CONEXÕES, DIÂMETROS(REF.: APOLO OU EQUIVALENTE): Ø1"</t>
  </si>
  <si>
    <t>ELETRODUTO DE AÇO GALVANIZADO A FOGO, EM PEÇAS DE 3,0 M, SEMI-PESADO,INCLUINDO CONEXÕES, DIÂMETROS(REF.: APOLO OU EQUIVALENTE)Ø2"</t>
  </si>
  <si>
    <t>CAIXA DE PASSAGEM  ESTAMPADA, TIPO EMBUTIR, FABRICADA EM CHAPA DE AÇO BITOLA 18 MSG, COM ORELHAS, PARA FIXAÇÃO DE EQUIPAMENTOS, NAS SEGUINTE DIMENSÕES:(REF.: PASCOAL THOMEU  OU EQUIVALENTE)</t>
  </si>
  <si>
    <t>2" X 4"</t>
  </si>
  <si>
    <t>4" X 4"</t>
  </si>
  <si>
    <t>40X40X12CM (CP)</t>
  </si>
  <si>
    <t>CAIXA DE PASSAGEM OU LIGAÇÃO, TIPO CONDULETE, Ø25MM, TIPO:(REF.: WETZEL OU EQUIVALENTE)</t>
  </si>
  <si>
    <t>CABO COMUNICAÇÃO, PARA PROJETOR REF. FURUKAWA OU EQUIVALENTE</t>
  </si>
  <si>
    <t>CABO PARA SINAL DE VIDEO, TIPO COAXIAL REF.: FURUKAWA OU EQUIVALENTE</t>
  </si>
  <si>
    <t>CENTRAL DE SONORIZAÇÃO COM AMPLIFICADOR PARA 30 SONOFLETORES REF. PRODEL OU EQUIVALENTE</t>
  </si>
  <si>
    <t>ALTO FALANTE DE 6" E TWEETER DE 1", PARA MONTAGEM EM FORRO, COM TRANSFORMADOR DE LINHA DE 70V, COM MOLDURA REDONDA BRANCA REF. PRODODEL OU EQUIVALENTE</t>
  </si>
  <si>
    <t>CABO PARA SONORIZAÇÃO, POLARIZADO, COM 1 PAR REF. FURUKAWA OU EQUIVALENTE</t>
  </si>
  <si>
    <t>CABO DE COMUNICAÇÃO TIPO UTP, CATEGORIA 6A, 4 PARES, REF. FURUKAWA OU EQUIVALENTE</t>
  </si>
  <si>
    <t>80X80X12CM (CP)</t>
  </si>
  <si>
    <t>60X60X12CM (CP)</t>
  </si>
  <si>
    <t>100X100X12CM (DGT)</t>
  </si>
  <si>
    <t>DOIS CONECTORES RJ-45, PARA CAIXA 2"X4", COM PLACA , COR BRANCA, LINHA PIAL PLUSREF.: PIAL LEGRAND OU EQUIVALENTE</t>
  </si>
  <si>
    <t>CAIXA DE ALVENARIA,DIMENSÕES 900X650X600MM,COM TAMPA DE FERRO FUNDIDO,TIPO R2 DA TELEBRÁS</t>
  </si>
  <si>
    <t>CAIXA DE PASSAGEM OU LIGAÇÃO, TIPO CONDULETE, Ø 1",(REF.: WETZEL OU EQUIVALENTE) TIPO:</t>
  </si>
  <si>
    <t>CABO DE TELECOMUNICAÇÃO, TIPO UTP, CATEGORIA 6A, 4 PARES REF.: FURUKAWA OU EQUIVALENTE</t>
  </si>
  <si>
    <t>CABO TELEFÔNICO CI-50-20</t>
  </si>
  <si>
    <t>CABO TELEFÔNICO CI-50-10</t>
  </si>
  <si>
    <t>CABO DE FIBRA OTICA DE INTERNO-REF.: FURUKAWA OU EQUIVALENTE</t>
  </si>
  <si>
    <t>CABO DE TELECOMUNICAÇÃO, TIPO UTP, CATEGORIA 6A, 25 PARES REF.: FURUKAWA OU EQUIVALENTE</t>
  </si>
  <si>
    <t>ELETODUTO DE PVC RIGIDO, EM PEÇA DE 3,0M, INCLUINDO CONEXÕES,REF: TIGRE OU EQUIVALENTE(REF: TIGRE OU EQUIVALENTE)-Ø 3/4</t>
  </si>
  <si>
    <t>ELETODUTO DE PVC RIGIDO, EM PEÇA DE 3,0M, INCLUINDO CONEXÕES,REF: TIGRE OU EQUIVALENTE(REF: TIGRE OU EQUIVALENTE)-Ø 1"</t>
  </si>
  <si>
    <t>ELETODUTO DE PVC RIGIDO, EM PEÇA DE 3,0M, INCLUINDO CONEXÕES,REF: TIGRE OU EQUIVALENTE(REF: TIGRE OU EQUIVALENTE)-Ø 1 1/2"</t>
  </si>
  <si>
    <t>ELETODUTO DE PVC RIGIDO, EM PEÇA DE 3,0M, INCLUINDO CONEXÕES,REF: TIGRE OU EQUIVALENTE(REF: TIGRE OU EQUIVALENTE)-Ø 2"</t>
  </si>
  <si>
    <t>ELETODUTO DE PVC RIGIDO, EM PEÇA DE 3,0M, INCLUINDO CONEXÕES,REF: TIGRE OU EQUIVALENTE(REF: TIGRE OU EQUIVALENTE)-Ø 3"</t>
  </si>
  <si>
    <t>ELETODUTO DE PVC RIGIDO, EM PEÇA DE 3,0M, INCLUINDO CONEXÕES,REF: TIGRE OU EQUIVALENTE(REF: TIGRE OU EQUIVALENTE)-Ø 4"</t>
  </si>
  <si>
    <t>ELETRODUTO DE AÇO GALVANIZADO A FOGO, EM PEÇAS DE 3,0 M, SEMI-PESADO,INCLUINDO CONEXÕES, DIÂMETROS(REF.: APOLO OU EQUIVALENTE)Ø3/4"</t>
  </si>
  <si>
    <t>ELETRODUTO DE AÇO GALVANIZADO A FOGO, EM PEÇAS DE 3,0 M, SEMI-PESADO,INCLUINDO CONEXÕES, DIÂMETROS(REF.: APOLO OU EQUIVALENTE)Ø1"</t>
  </si>
  <si>
    <t>ELETRODUTO DE AÇO GALVANIZADO A FOGO, EM PEÇAS DE 3,0 M, SEMI-PESADO,INCLUINDO CONEXÕES, DIÂMETROS(REF.: APOLO OU EQUIVALENTE)Ø1 1/2"</t>
  </si>
  <si>
    <t>PERFILADO METALICO PERFURADO 38X38 MM EM PEÇAS DE 3,0M</t>
  </si>
  <si>
    <t>ELETROCALHA LISA PARA CABOS TIPO C,COM TAMPA, EM PEÇA DE3 METROS COM SEPTO DIVISOR, DIMENSÕES: (REF: MOPA OU EQUIVALENTE)</t>
  </si>
  <si>
    <t>300X100M</t>
  </si>
  <si>
    <t>200X100M</t>
  </si>
  <si>
    <t>100X50M</t>
  </si>
  <si>
    <t>CAIXA DE PASSAGEM OU LIGAÇÃO, TIPO CONDULETE, Ø 3/4", REF: WETZEL OU EQUIVALENTE, TIPO:</t>
  </si>
  <si>
    <t>SENSOR DE PRESENÇA, PARA CAIXA 2"X4", COM PLACA,NA COR BRANCA REF: PIAL LEGRAND OU EQUIVALENTE</t>
  </si>
  <si>
    <t>INTERRUPTOR SIMPLES UMA SEÇÃO, NA COR BRANCA, LINHA PIAL PLUS, 250V,10A, PARA CAIXA 2"X4" COM PLACA UM POSTO HORIZONTAL (COMPLETA COM EXCEÇÃO DA CAIXA)REF:PIAL LEGRAND OU EQUIVALENTE</t>
  </si>
  <si>
    <t>INTERRUPTOR SIMPLES DUAS SEÇÃO, COM PLACA DOIS POSTO HORIZONTAL , NA COR BRANCA, LINHA PIAL PLUS, 250V,10A, PARA CAIXA 2"X4"  (COMPLETA COM EXCEÇÃO DA CAIXA)REF:PIAL LEGRAND OU EQUIVALENTE</t>
  </si>
  <si>
    <t>INTERRUPTOR SIMPLES TRES SEÇÃO, COM PLACA TRES POSTO HORIZONTAL , NA COR BRANCA, LINHA PIAL PLUS, 250V,10A, PARA CAIXA 2"X4"  (COMPLETA COM EXCEÇÃO DA CAIXA)REF:PIAL LEGRAND OU EQUIVALENTE</t>
  </si>
  <si>
    <t>INTERRUPTOR PARALELO UMA SEÇÃO, NA COR BRANCA, LINHA PIAL PLUS, 250V,10A, PARA CAIXA 2"X4" COM PLACA UM POSTO HORIZONTAL (COMPLETA COM EXCEÇÃO DA CAIXA)REF:PIAL LEGRAND OU EQUIVALENTE</t>
  </si>
  <si>
    <t>INTERRUPTOR PARALELO 2 SEÇÕES, NA COR BRANCA, LINHA PIAL PLUS, 250V,10A, PARA CAIXA 2"X4" COM PLACA UM POSTO HORIZONTAL (COMPLETA COM EXCEÇÃO DA CAIXA)REF:PIAL LEGRAND OU EQUIVALENTE</t>
  </si>
  <si>
    <t>INTERRUPTOR PARALELO 3 SECÕES, NA COR BRANCA, LINHA PIAL PLUS, 250V,10A, PARA CAIXA 2"X4" COM PLACA UM POSTO HORIZONTAL (COMPLETA COM EXCEÇÃO DA CAIXA)REF:PIAL LEGRAND OU EQUIVALENTE</t>
  </si>
  <si>
    <t>UMA TOMADA 2P+T PADRÃO BRASILEIRO, P/ CAIXA 2"X4", COM PLACA, NA COR BRANCA, 127V, 20A, LINHA PIAL PLUS-REF: PIAL LEGRAND OU EQUIVALENTE</t>
  </si>
  <si>
    <t>DUAS TOMADAS 2P+T PADRÃO BRASILEIRO,PARA CAIXA 2"X4",COM PLACA, NA COR BRANCA, 127V, 20A, LINHA PIAL PLUS-REF: PIAL LEGRAND OU EQUIVALENTE</t>
  </si>
  <si>
    <t>UMA TOMADA 2P+T PADRÃO BRASILEIRO,PARA CAIXA 2"X4",COM PLACA, UMA NA COR VERMELHA 220V, 20A, LINHA PIAL PLUS-REF: PIAL LEGRAND OU EQUIVALENTE</t>
  </si>
  <si>
    <t>2"X4"</t>
  </si>
  <si>
    <t>4"X4"</t>
  </si>
  <si>
    <t>20X20CM</t>
  </si>
  <si>
    <t>CAIXA DE ALVENARIA,DIMENSÕES 40X40X50CM</t>
  </si>
  <si>
    <t>FIO DE COBRE, CLASSE DE TENSÃO 750V ISOLAÇÃO EM PVC NÃO PROPAGANTE DE CHAMADAS, TEMPERATURA EM REGIME CONTÍNUO 90°C, REF: PRYSMIAN, TIPO AFUMEX, OU EQUIVALENTE, NAS SEÇOES:</t>
  </si>
  <si>
    <t>#2,5 MM²</t>
  </si>
  <si>
    <t>#4,0 MM²</t>
  </si>
  <si>
    <t>#6,0 MM²</t>
  </si>
  <si>
    <t>CABO DE COBRE, CLASSE DE TENSÃO 0,6/1,0KV, ISOLAÇÃO EM EPR NÃO PROPAGANTE DE CHAMAS, TEMPERATURA EM REGIME CONTÍNUO 90°C, NA SEÇÃO-REF: PRYSMIAN, TIPO AFUMEX, OU EQUIVALENTE</t>
  </si>
  <si>
    <t>#10MM²</t>
  </si>
  <si>
    <t>#16MM²</t>
  </si>
  <si>
    <t>#25MM²</t>
  </si>
  <si>
    <t>#35MM²</t>
  </si>
  <si>
    <t>#70MM²</t>
  </si>
  <si>
    <t>#120MM²</t>
  </si>
  <si>
    <t>#150MM²</t>
  </si>
  <si>
    <t>#240MM²</t>
  </si>
  <si>
    <t>CAIXA DE PISO PADRÃO CEMIG,TIPO ZC</t>
  </si>
  <si>
    <t>CABO DE COBRE NÚ,SEÇÃO #16,0MM²</t>
  </si>
  <si>
    <t>MANILHA DE BARRO Ø300X600MM,COM TAMPA DE FERRO FUNDIDO</t>
  </si>
  <si>
    <t>HASTE DE ATERRAMENTO TIPO CANTONEIRA 25X25X5MM,2,40M</t>
  </si>
  <si>
    <t>ALARME CAMPAINHA SEM FIO COM INDICADOR DE BATERIA/ PILHA COM CARGA, REF.: FORCELINE</t>
  </si>
  <si>
    <t>CABO DE COBRE NÚ,SEÇÃO #35,0MM² REF. PRYSMIAN OU EQUIVALENTE</t>
  </si>
  <si>
    <t>CABO DE COBRE NÚ,SEÇÃO #50,0MM² REF. PRYSMIAN OU EQUIVALENTE</t>
  </si>
  <si>
    <t>CABO DE COBRE NÚ,SEÇÃO #70,0MM² REF. PRYSMIAN OU EQUIVALENTE</t>
  </si>
  <si>
    <t>MANILHA DE BARRO Ø300X600MM,COM TAMPA DE FERRO FUNDIDO-REF. TERMOTÉCNICA OU EQUIVALENTE</t>
  </si>
  <si>
    <t>HASTE DE ATERRAMENTO COBREADA,DIMENSÕES Ø3/8"X 3000MMREF. TERMOTÉCNICA OU EQUIVALENTE</t>
  </si>
  <si>
    <t>MOLDE PARA SOLDA EXOTÉRMICA REF. TERMOTÉCNICA OU EQUIVALENTE</t>
  </si>
  <si>
    <t>TERMINAL ÁEREO,H=350MM REF. TERMOTÉCNICA OU EQUIVALENTE</t>
  </si>
  <si>
    <t>CAIXA DE EQUALIZAÇÃO,DIMENSÕES 200X200X120MM #70,0MM² - #70,0MM² REF. TERMOTÉCNICA OU EQUIVALENTE</t>
  </si>
  <si>
    <t>TERMINAL PARA CABO DE COBRE NÚ,SEÇÃO #50,0MM² REF. TERMOTÉCNICA OU EQUIVALENTE</t>
  </si>
  <si>
    <t>TERMINAL PARA CABO DE COBRE NÚ,SEÇÃO #16,0MM² REF. TERMOTÉCNICA OU EQUIVALENTE</t>
  </si>
  <si>
    <t>21.02.01</t>
  </si>
  <si>
    <t>21.02.02</t>
  </si>
  <si>
    <t>21.02.03</t>
  </si>
  <si>
    <t>21.02.04</t>
  </si>
  <si>
    <t>21.02.01.01</t>
  </si>
  <si>
    <t>21.02.01.02</t>
  </si>
  <si>
    <t>21.02.01.03</t>
  </si>
  <si>
    <t>21.02.01.04</t>
  </si>
  <si>
    <t>21.02.01.05</t>
  </si>
  <si>
    <t>21.02.01.06</t>
  </si>
  <si>
    <t>21.02.01.07</t>
  </si>
  <si>
    <t>21.02.01.08</t>
  </si>
  <si>
    <t>21.02.01.09</t>
  </si>
  <si>
    <t>21.02.01.10</t>
  </si>
  <si>
    <t>21.02.01.11</t>
  </si>
  <si>
    <t>21.02.01.12</t>
  </si>
  <si>
    <t>21.02.01.13</t>
  </si>
  <si>
    <t>21.02.01.14</t>
  </si>
  <si>
    <t>21.02.02.01</t>
  </si>
  <si>
    <t>21.02.02.02</t>
  </si>
  <si>
    <t>21.02.02.03</t>
  </si>
  <si>
    <t>21.02.02.04</t>
  </si>
  <si>
    <t>21.02.02.05</t>
  </si>
  <si>
    <t>21.02.02.06</t>
  </si>
  <si>
    <t>21.02.02.07</t>
  </si>
  <si>
    <t>21.02.02.08</t>
  </si>
  <si>
    <t>21.02.02.09</t>
  </si>
  <si>
    <t>21.02.02.10</t>
  </si>
  <si>
    <t>21.02.02.11</t>
  </si>
  <si>
    <t>21.02.02.12</t>
  </si>
  <si>
    <t>21.02.02.13</t>
  </si>
  <si>
    <t>21.02.02.14</t>
  </si>
  <si>
    <t>21.02.02.15</t>
  </si>
  <si>
    <t>21.02.02.16</t>
  </si>
  <si>
    <t>21.02.03.01</t>
  </si>
  <si>
    <t>21.02.03.02</t>
  </si>
  <si>
    <t>21.02.03.03</t>
  </si>
  <si>
    <t>21.02.03.04</t>
  </si>
  <si>
    <t>21.02.03.05</t>
  </si>
  <si>
    <t>21.02.03.06</t>
  </si>
  <si>
    <t>21.02.03.07</t>
  </si>
  <si>
    <t>21.02.03.08</t>
  </si>
  <si>
    <t>21.02.03.09</t>
  </si>
  <si>
    <t>21.02.03.10</t>
  </si>
  <si>
    <t>21.02.03.11</t>
  </si>
  <si>
    <t>21.02.03.12</t>
  </si>
  <si>
    <t>21.02.03.13</t>
  </si>
  <si>
    <t>21.02.03.14</t>
  </si>
  <si>
    <t>21.02.03.15</t>
  </si>
  <si>
    <t>21.02.03.16</t>
  </si>
  <si>
    <t>21.02.03.17</t>
  </si>
  <si>
    <t>21.02.03.18</t>
  </si>
  <si>
    <t>21.02.03.19</t>
  </si>
  <si>
    <t>21.02.03.20</t>
  </si>
  <si>
    <t>21.02.03.21</t>
  </si>
  <si>
    <t>21.02.03.22</t>
  </si>
  <si>
    <t>21.02.03.23</t>
  </si>
  <si>
    <t>21.02.03.24</t>
  </si>
  <si>
    <t>21.02.03.25</t>
  </si>
  <si>
    <t>21.02.03.26</t>
  </si>
  <si>
    <t>21.02.03.27</t>
  </si>
  <si>
    <t>21.02.03.28</t>
  </si>
  <si>
    <t>21.02.03.29</t>
  </si>
  <si>
    <t>21.02.03.30</t>
  </si>
  <si>
    <t>21.02.03.31</t>
  </si>
  <si>
    <t>21.02.03.32</t>
  </si>
  <si>
    <t>21.02.03.33</t>
  </si>
  <si>
    <t>21.02.03.34</t>
  </si>
  <si>
    <t>21.02.03.35</t>
  </si>
  <si>
    <t>21.02.03.36</t>
  </si>
  <si>
    <t>21.02.03.37</t>
  </si>
  <si>
    <t>21.02.03.38</t>
  </si>
  <si>
    <t>21.02.03.39</t>
  </si>
  <si>
    <t>21.02.03.40</t>
  </si>
  <si>
    <t>21.02.03.41</t>
  </si>
  <si>
    <t>21.02.03.42</t>
  </si>
  <si>
    <t>21.02.03.43</t>
  </si>
  <si>
    <t>21.02.03.44</t>
  </si>
  <si>
    <t>21.02.03.45</t>
  </si>
  <si>
    <t>21.02.03.46</t>
  </si>
  <si>
    <t>21.02.03.47</t>
  </si>
  <si>
    <t>21.02.03.48</t>
  </si>
  <si>
    <t>21.02.03.49</t>
  </si>
  <si>
    <t>21.02.03.50</t>
  </si>
  <si>
    <t>21.02.04.01</t>
  </si>
  <si>
    <t>21.02.04.02</t>
  </si>
  <si>
    <t>21.02.04.03</t>
  </si>
  <si>
    <t>21.02.04.04</t>
  </si>
  <si>
    <t>21.02.04.05</t>
  </si>
  <si>
    <t>21.02.04.06</t>
  </si>
  <si>
    <t>21.02.04.07</t>
  </si>
  <si>
    <t>21.02.04.08</t>
  </si>
  <si>
    <t>21.02.04.09</t>
  </si>
  <si>
    <t>21.02.04.10</t>
  </si>
  <si>
    <t>21.02.04.11</t>
  </si>
  <si>
    <t>21.02.04.12</t>
  </si>
  <si>
    <t>21.02.04.13</t>
  </si>
  <si>
    <t>BARRA DE FERRO(REEBAR),Ø3/8"-REF. TERMOTÉCNICA OU EQUIVALENTE</t>
  </si>
  <si>
    <t>21.03.01</t>
  </si>
  <si>
    <t>21.03.02</t>
  </si>
  <si>
    <t>21.03.03</t>
  </si>
  <si>
    <t>21.03.04</t>
  </si>
  <si>
    <t>21.03.05</t>
  </si>
  <si>
    <t>21.03.06</t>
  </si>
  <si>
    <t>21.03.07</t>
  </si>
  <si>
    <t>21.03.08</t>
  </si>
  <si>
    <t>21.03.09</t>
  </si>
  <si>
    <t>LUMINÁRIA COM 4 LÂMPADAS FLUORESCENTES DE 16W/127V, TIPO EMBUTIR NO FORRO REF: MODELO 2003 DA ITAIM OU EQUIVALENTE</t>
  </si>
  <si>
    <t>LUMINÁRIA COM 4 LÂMPADAS FLUORESCENTES DE 16W/127V, TIPO SOBREPOR REF: MODELO 3581 DA ITAIM OU EQUIVALENTE</t>
  </si>
  <si>
    <t xml:space="preserve">LUMINÁRIA DE EMBUTIR, PARA DUAS LÂMPADAS MINI FLUORESCENTE DE 26W, 127V, INSTALADA EM EMBUTIDA NO FORRO REF: MODELO BARTYRA DA ITAIM OU EQUIVALENTE </t>
  </si>
  <si>
    <t>LUMINÁRIA COM 2 LÂMPADAS MINI FLUORESCENTES DE 26W/127V, TIPO SOBREPOR, INSTALADA NO TETO REF: MODELO TURMALINA DA ITAIM OU EQUIVALENTE</t>
  </si>
  <si>
    <t xml:space="preserve">LUMINÁRIA COM 2 LÂMPADAS FLUORESCENTES DE 32W/127V,INSTALAÇÃO SOBREPOR REF: MODELO 3790 DA ITAIM OU EQUIVALENTE </t>
  </si>
  <si>
    <t>LUMINÁRIA COM 2 LÂMPADAS FLUORESCENTES DE 16W/127V, INSTALAÇÃO SOBREPOR REF: MODELO 3790 DA ITAIM OU EQUIVALENTE</t>
  </si>
  <si>
    <t>LUMINÁRIA TIPO ARANDELA, PARA UMA LÂMPADA MINIFLUORESCENTE DE 26W/127V INSTALADA NO TETO REF: MODELO CONCHA DA ITAIM OU EQUIVALENTE</t>
  </si>
  <si>
    <t>LUMINÁRIA TIPO KIT JARDIM, PARA LÂMPADA DE 100W, 127V REF: MODELO CRETA DA ITAIM OU EQUIVALENTE</t>
  </si>
  <si>
    <t>LUMINÁRIA CIRCULAR DE EMBUTIR NO PISO P/ UMA LÂMPADA DE 100W,127V REF: MODELO MAMBORÉ DA ITAIM OU EQUIVALENTE</t>
  </si>
  <si>
    <t>CABOS</t>
  </si>
  <si>
    <t>ELETRODUTOS</t>
  </si>
  <si>
    <t>CABO AFUMEX MULTIPOLAR, 1 CONDUTOR, 0.6/1KV # 25 MM2, REF.: PRYSMIAN OU EQUIVALENTE</t>
  </si>
  <si>
    <t>CABO AFUMEX UNIPOLAR, 1 CONDUTOR, 0.6/1KV # 16 MM2, REF.: PRYSMIAN OU EQUIVALENTE</t>
  </si>
  <si>
    <t>CABO AFUMEX UNIPOLAR, 1 CONDUTOR, 0.6/1KV # 10 MM2, REF.: PRYSMIAN OU EQUIVALENTE</t>
  </si>
  <si>
    <t>CABO AFUMEX UNIPOLAR, 1 CONDUTOR, 0.6/1KV # 2,5 MM2, REF.: PRYSMIAN OU EQUIVALENTE</t>
  </si>
  <si>
    <t>ELETRODUTO EM FERRO GALVANIZADO LINHA PESADA DIÂMETRO = 1 1/4"</t>
  </si>
  <si>
    <t>ELETRODUTO EM FERRO GALVANIZADO LINHA PESADA DIÂMETRO = 3/4"</t>
  </si>
  <si>
    <t>21.04.01</t>
  </si>
  <si>
    <t>21.04.02</t>
  </si>
  <si>
    <t>21.04.03</t>
  </si>
  <si>
    <t>21.04.04</t>
  </si>
  <si>
    <t>21.04.05</t>
  </si>
  <si>
    <t>21.04.06</t>
  </si>
  <si>
    <t>ACESSÓRIOS PARA CAPTAÇÃO E INSUFLAMENTO DE AR FORNECIMENTO E INSTALAÇÃO</t>
  </si>
  <si>
    <t>UN.</t>
  </si>
  <si>
    <t>-CHAPA # 26</t>
  </si>
  <si>
    <t>-CHAPA # 24</t>
  </si>
  <si>
    <t>-CHAPA EM AÇO INOX 304, # 18</t>
  </si>
  <si>
    <t>VENEZIANA EM ALUMÍNIO MODELO AWG L=385, H=330 (REF.: TROX OU EQUIVALENTE)</t>
  </si>
  <si>
    <t>DIFUSOR EM ALUMÍNIO, DUAS VIAS, COM REGISTRO, MODELO ADQ-2/AG,  L= 871, H = 264 (REF.: TROX OU EQUIVALENTE)</t>
  </si>
  <si>
    <t>DAMPER CORTA FOGO CIRCULAR MODELO TNR-FBR-90 DIÂMETRO NOMINAL =315 (REF.: TROX OU EQUIVALENTE)</t>
  </si>
  <si>
    <t>GRELHA EM ALUMÍNIO PARA PORTA COM CONTRA MOLDURA L = 1225, H = 525 (REF.: TROX OU EQUIVALENTE)</t>
  </si>
  <si>
    <t>GRELHA EM ALUMÍNIO PARA PORTA COM CONTRA MOLDURA MODELO AGS-T L = 425, H = 225 (REF.: TROX OU EQUIVALENTE)</t>
  </si>
  <si>
    <t>GRELHA EM ALUMÍNIO , COM REGISTRO MODELO AR-AG , L = 225, H = 125 (REF.: TROX OU EQUIVALENTE)</t>
  </si>
  <si>
    <t>GRELHA EM ALUMÍNIO , COM REGISTRO MODELO AR-AG , L = 625, H = 325 (REF.: TROX OU EQUIVALENTE)</t>
  </si>
  <si>
    <t>FORNECIMENTO E INSTALAÇÃO DE REDE DE DUTOS COM ISOLAMENTO EXTERNO, FIXAÇÃO, ETC.</t>
  </si>
  <si>
    <t>COIFA EM AÇO INOX-304, ESCOVADO, COM FILTROS DE REMOVÍVEIS, CALHA COLETORA DE GORDURA COM BUJÃO, ESTRUTURA, PARA DIMENSÕES VER PROJETO</t>
  </si>
  <si>
    <t>22.01</t>
  </si>
  <si>
    <t>22.02</t>
  </si>
  <si>
    <t>22.03</t>
  </si>
  <si>
    <t>22.04</t>
  </si>
  <si>
    <t>22.05</t>
  </si>
  <si>
    <t>22.06</t>
  </si>
  <si>
    <t>22.07</t>
  </si>
  <si>
    <t>22.08</t>
  </si>
  <si>
    <t>22.09</t>
  </si>
  <si>
    <t>22.10</t>
  </si>
  <si>
    <t>22.11</t>
  </si>
  <si>
    <t xml:space="preserve">R1 - RACK EM CHAPA METÁLICA 44"U",COM VISOR EM ACRÍLICO, CHAVE TIPO YALE FORNECIDO COM OS SEGUINTES EQUIPAMENTOS :PATCH PANEL 19" PARA 48 RJ-45 - 02UN, SWICHT 48 PORTAS RJ-45 - 01UNORGANIZADOR 2 U, 19" - 10UN, RÉGUA DE ALIMENTAÇÃO ELÉTRICA DE 6 TOMADAS,19" - 01UN, DISTRIBUIDOR ÓTICO-01 UN, BLOCO COOK 100PARES-01UN, PATCH CORD 2M COM 2 CONECTORES RJ-45 NAS PONTAS - 82UN, OBS.: TODOS OS EQUIPAMENTOS SÃO NA CATEGORIA 6AREF.: FURUKAWA OU EQUIVALENTE </t>
  </si>
  <si>
    <t xml:space="preserve">R2 - RACK 1º PAVTO, RACK EM CHAPA METÁLICA 44"U", COM VISOR EM ACRÍLICO, CHAVE TIPO YALE FORNECIDO COM OS SEGUINTES EQUIPAMENTOS: PATCH PANEL 19" PARA 48 RJ-45 - 01UN, SWICHT 24 PORTAS RJ-45 - 01UN, ORGANIZADOR 2 U, 19" - 10UN, RÉGUA DE ALIMENTAÇÃO ELÉTRICA DE 6 TOMADAS, 19" - 01UN, DISTRIBUIDOR ÓTICO-01 UN, BLOCO COOK 100 PARES-01UN, PATCH CORD 2M COM 2 CONECTORES RJ-45 NAS PONTAS - 36UN, OBS.: TODOS OS EQUIPAMENTOS SÃO NA CATEGORIA 6A, REF.: FURUKAWA OU EQUIVALENTE </t>
  </si>
  <si>
    <t xml:space="preserve">R3 - RACK 2º PAVTO, RACK EM CHAPA METÁLICA 44"U", COM VISOR EM ACRÍLICO, CHAVE TIPO YALE FORNECIDO COM OS SEGUINTES EQUIPAMENTOS: PATCH PANEL 19" PARA 24 RJ-45 - 01UN, SWICHT 24 PORTAS RJ-45 - 01UN, ORGANIZADOR 2 U, 19" - 10UN, RÉGUA DE ALIMENTAÇÃO ELÉTRICA DE 6 TOMADAS, 19" - 01UN, DISTRIBUIDOR ÓTICO-01 UN, BLOCO COOK 100 PARES-01UN, PATCH CORD 2M COM 2 CONECTORES RJ-45 NAS PONTAS - 15UN, OBS.: TODOS OS EQUIPAMENTOS SÃO NA CATEGORIA 6A, REF.: FURUKAWA OU EQUIVALENTE </t>
  </si>
  <si>
    <t>R4 - RACK 3º PAVTO, CENTRAL DE SUPERVISÃO E AUTOMAÇÃO PREDIAL, INSTALADA EM COMPUTADOR PROFISSIONAL, C/ HARDWARE E SOFTWARE, COM CAPACIDADE PARA SUPERVISIONAR E CONTROLAR NO MINIMO: 416 ENTRADAS DIGITAIS, 416 SAIDAS DIGITAIS, 320 SINAIS ANALOGICOS 11 UNIDADES REMOTAS COM OS SEGUINTES EQUIPAMENTOS: 02  CONTROLADORES LOGICO PROGRAMAVEIS MASTER 02 SWITCH ETHERNET INDUSTRIAL, 02 ESTAÇÕES DE TRABALHO COM MONITOR DE 32"01 IMPRESSORA A LASER COLORIDA, CABOS DE COBRE E FIBRA OTICA E MISCELANEAS, CONFORME DIAGRAMA DE BLOCOS MOSTRADO NO PROJETO, REF.: SIEMENS,ALTUS, SCHNEIDER OU EQUIVALENTE</t>
  </si>
  <si>
    <t>R5 - CENTRAL DE CONTROLE DE ACESSO, INSTALADO EM COMPUTADOR PESSOAL, C/ HARDWARE E SOFTWARE, COM OS SEGUINTES EQUIPAMENTOS; LEITORA DE CARTÃO BIOMÉTRICA COM REGISTRO DE ENTRADA, LEITORA DE CARTÃO BIOMÉTRICA COM REGISTRO DE SAÍDA, FECHADURA ELETROMAGNÉTICA PARA PORTAS, CONTATO DE PORTA, BOTÃO DE DESTRAVE, CONTROLADORA PARA 8 EQUIPAMENTOS, AUTOMAÇÃO - CFTV/CATV/SOM</t>
  </si>
  <si>
    <t xml:space="preserve"> UND </t>
  </si>
  <si>
    <t>R6 - SISTEMA DE CFTV, PADRÃO IP, INSTALADO EM COMPUTADOR PESSOAL, C/ HARDWARE E SOFTWARE, COM OS SEGUINTES EQUIPAMENTOS; CÂMERA DE VÍDEO, FIXA, PARA USO INTERNO, ALCANCE DE 20,0M, CÂMERA DE VÍDEO, MOVEL, DOMUS, PARA USO INTERNO, ALCANCE 20,0M, CÂMERA DE VÍDEO, MOVEL, DOMUS, PARA USO INTERNO, ALCANCE 30,0M, GRAVADOR DIGITAL DE IMAGEM COM HD DE 1TB, NO BREAK DE 1,0KVA</t>
  </si>
  <si>
    <t>21.05.01</t>
  </si>
  <si>
    <t>21.05.02</t>
  </si>
  <si>
    <t>21.05.03</t>
  </si>
  <si>
    <t>21.05.04</t>
  </si>
  <si>
    <t>21.05.05</t>
  </si>
  <si>
    <t>21.05.06</t>
  </si>
  <si>
    <t>Ø  100 MM</t>
  </si>
  <si>
    <t>Ø  75 MM</t>
  </si>
  <si>
    <t>Ø  50 MM</t>
  </si>
  <si>
    <t>Ø  40 MM</t>
  </si>
  <si>
    <t>CAIXA  DE INSPEÇÃO PARA ESGOTOS, EM ALVENARIA,DIMENSÕES;</t>
  </si>
  <si>
    <t>80CM X 80CM</t>
  </si>
  <si>
    <t>60CM X 60CM</t>
  </si>
  <si>
    <t>CAIXA  DE GORDURA, EM ALVENARIA,DIMENSÕES 68CM X 50CM</t>
  </si>
  <si>
    <t>100X100X50MM</t>
  </si>
  <si>
    <t>TAMPA CEGA 100X100MM</t>
  </si>
  <si>
    <t>RALO SECO 100X40MM, COMPLETO</t>
  </si>
  <si>
    <t>Ø  200 MM</t>
  </si>
  <si>
    <t>Ø  150 MM</t>
  </si>
  <si>
    <t>DRENO DE AR CONDICIONADO</t>
  </si>
  <si>
    <t>D 50 MM</t>
  </si>
  <si>
    <t>D 40 MM</t>
  </si>
  <si>
    <t>D 25 MM</t>
  </si>
  <si>
    <t>ÁGUA FRIA (LINHA SOLDÁVEL), COR MARRON</t>
  </si>
  <si>
    <t>D 75 MM</t>
  </si>
  <si>
    <t>D 60 MM</t>
  </si>
  <si>
    <t>D 32 MM</t>
  </si>
  <si>
    <t>REGISTRO DE GAVETA SEM ACABAMENTO,BRUTO,DIÂMETROS;</t>
  </si>
  <si>
    <t xml:space="preserve">VÁLVULA PARA LAVATÓRIO Ø 7/8" </t>
  </si>
  <si>
    <t xml:space="preserve">VÁLVULA PARA TANQUE.Ø 1 1/4" </t>
  </si>
  <si>
    <t>TORNEIRA PARA TANQUE</t>
  </si>
  <si>
    <t>SIFÃO METÁLICO PARA PIA</t>
  </si>
  <si>
    <t>VÁLVULA DOCOL E ACABAMENTO PARA VÁLVULA DE DESCARGA BENEFIT CÓDIGO - 00184906, DA DOCOL OU EQUIVALENTE - I.S. ACESSÍVEL</t>
  </si>
  <si>
    <t xml:space="preserve">BACIA SANITÁRIA  ACESSÍVEL EM COR BRANCO GELO(LINHA CONFORTO, REF.:P51  DECA OU SIMILAR) </t>
  </si>
  <si>
    <t>BACIA SANITÁRIA CONVENCIONAL COM CAIXA ACOPLADA COR BRANCA LINHA VOGUE PLUS REF:P510 DA DECA OU EQUIVALENTE</t>
  </si>
  <si>
    <t>CUBA INOX  RETANGULAR SIMPLESACABAMENTO POLIDO DIM: 340X340X140MM.REF. TRAMONTINA 94052 - OU SIMILAR;</t>
  </si>
  <si>
    <t>DUCHA HIGIÊNCIA COM REGISTRO E DERIVAÇÃO (REF.: DECA TARGA OU SIMILAR); 1984-C40CR</t>
  </si>
  <si>
    <t>BEBEDOURO DE PRESSÃO IBBL MODELO BDF 300. INSTALAÇÕES CONFORME O MANUAL DO FABRICANTE, ATENDENDO AS NORMAS DE ACESSIBILIDADE.</t>
  </si>
  <si>
    <t>BARRA DE APOIO EM INOX DIÂM. 31.75 REF: TB100 TUBONOX OU SIMILAR COM 80 CM</t>
  </si>
  <si>
    <t>TUBO DE PVC RÍGIDO PARA ESGOTOS, EM PEÇAS DE 6,0 M. REF.: TIGRE, AMANCO OU EQUIVALENTE</t>
  </si>
  <si>
    <t>CAIXA SINFONADA REF.: TIGRE, AMANCO OU EQUIVALENTE</t>
  </si>
  <si>
    <t>TUBO DE PVC RÍGIDO PARA ÁGUAS PLUVIAIS, EM PEÇAS DE 6,0 M. REF.: TIGRE, AMANCO OU EQUIVALENTE</t>
  </si>
  <si>
    <t>CAIXA  DE PASSAGEM PARA ÁGUAS PLUVIAIS, EM ALVENARIA, COM GRELHA METÁLICA,DIMENSÕES 80CM X80CM</t>
  </si>
  <si>
    <t>CAIXA  DE PASSAGEM PARA ÁGUAS PLUVIAIS, EM ALVENARIA, COM GRELHA METÁLICA,DIMENSÕES 60CM X60CM</t>
  </si>
  <si>
    <t>GRELHA METALICA PARA TELHADO 150MM X 150MM REF.: TIGRE, AMANCO OU EQUIVALENTE</t>
  </si>
  <si>
    <t>GRELHA PARA TELHADO, 100MM X Ø100MM REF.: TIGRE, AMANCO OU EQUIVALENTE</t>
  </si>
  <si>
    <t>TUBO DE PVC RÍGIDO, TIPO ÁGUA, SOLDÁVEL, FORNECIDO EM PEÇAS DE 6,0M. REF.: AMANCO, TIGRE OU EQUIVALENTE</t>
  </si>
  <si>
    <t>METAIS HIDRÁULICOS REF.: DECA, DOCOL OU EQUIVALENTE</t>
  </si>
  <si>
    <t>LOUÇAS SANITÁRIAS E EQUIPAMENTOS REF.: DECA,DOCOL OU EQUIVALENTE</t>
  </si>
  <si>
    <t>LAVATÓRIO DE EMBUTIR EM LOUÇA, NA COR BRANCO-GELO, DIM. ELIPSE 33X44 CM (REF.: DECA L37 OU SIMILAR);</t>
  </si>
  <si>
    <t>BARRA DE APOIO HORIZONTAL PARA LAVATÓRIO EM AÇO INOXIDÁVEL ESCOVADO. SOLDADA EM CHAPA DE AÇO E=3MM, Ø=32MM, FUROS PARA PASSAGEM DOS PARAFUSOS Ø=7MM,  FIXADO NA ALVENARIA COM PARAFUSOS Ø=10MM, FIXAÇÃO COM PARABOLT NO SENTIDO PERPENDICULAR DA EXTENSÃO DA BARRA</t>
  </si>
  <si>
    <t>PORTA OBJETOS - PRATELEIRA IZY CÓDICO 2030 C37. H=90CM</t>
  </si>
  <si>
    <t>DIVERSOS</t>
  </si>
  <si>
    <t>CAVALETE PARA HIDROMETRO Ø3/4"</t>
  </si>
  <si>
    <t>TORNEIRA BOIA Ø3/4"</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</si>
  <si>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</si>
  <si>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</si>
  <si>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</si>
  <si>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</si>
  <si>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</si>
  <si>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</si>
  <si>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</si>
  <si>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</si>
  <si>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</si>
  <si>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</si>
  <si>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</si>
  <si>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</si>
  <si>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</si>
  <si>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</si>
  <si>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</si>
  <si>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</si>
  <si>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</si>
  <si>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</si>
  <si>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</si>
  <si>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</si>
  <si>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</si>
  <si>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</si>
  <si>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</si>
  <si>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</si>
  <si>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</si>
  <si>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</si>
  <si>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</si>
  <si>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</si>
  <si>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</si>
  <si>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</si>
  <si>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</si>
  <si>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</si>
  <si>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</si>
  <si>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</si>
  <si>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</si>
  <si>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</si>
  <si>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</si>
  <si>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</si>
  <si>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</si>
  <si>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</si>
  <si>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</si>
  <si>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</si>
  <si>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</si>
  <si>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</si>
  <si>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</si>
  <si>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</si>
  <si>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</si>
  <si>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</si>
  <si>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</si>
  <si>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</si>
  <si>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</si>
  <si>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</si>
  <si>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</si>
  <si>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</si>
  <si>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</si>
  <si>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</si>
  <si>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</si>
  <si>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</si>
  <si>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</si>
  <si>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</si>
  <si>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</si>
  <si>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SIFÃO METÁLICO PARA LAVATÓRIO E TANQUE</t>
  </si>
  <si>
    <t>CABIDE METÁLICO CROMADO REF: 2060 C40 LINHA TARGA  DA DECA OU EQUIVALENTE H=90CM.</t>
  </si>
  <si>
    <t>REGISTRO GLOBO ANGULAR ( 45º ) PARA HIDRANTE INTERNO,EXTERNO E RECALQUE, Ø 63 MM (21/2") REF.: NIAGARA OU EQUIVALENTE</t>
  </si>
  <si>
    <t>ADAPTADOR DE ROSCA 5 FIOS X ENGATE RÁPIDO (STORZ)Ø 63 X 40 MM (21/2" X 1.1/2")REF.: KIDDE OU EQUIVALENTE</t>
  </si>
  <si>
    <t>MANGUEIRA PARA INCÊNDIO DE FIBRA SINTÉTICA, BRANCA, COM  REVESTIMENTO INTERNO DE BORRACHA, COM AS RESPECTIVAS UNIÕES, TIPO STORZ DE Ø 40 MM EM DOIS LANCES DE 15 M CADA, CLASSE 2.Ø 40 MM,REF.: SINTEX - INDUSTRIAL DA KIDDE OU EQUIVALENTE</t>
  </si>
  <si>
    <t>CHAVE DE UNIÃO PARA CONEXÃO STORZ, DIÂMETRO Ø 1 1/2" X 2 1/2"REF.: KIDDE OU EQUIVALENTE</t>
  </si>
  <si>
    <t>ESGUICHO TIPO AGULHETA, JUNTA DE UNIÃO DE ENGATE RÁPIDO (STORZ).Ø 40 MM COM REQUINTE DE Ø 19 MMREF.: KIDDE OU EQUIVALENTE</t>
  </si>
  <si>
    <t>ABRIGO PARA HIDRANTE INTERNO E EXTERNO, TIPO EMBUTIR, CONFECCIONADO EM CHAPA FINA, PINTADO NA COR VERMELHA, CONTENDO VISOR DE VIDROCOM INSCRIÇÃO "INCÊNDIO" E CESTO BASCULANTE PARA MANGUEIRAS.  (90 X 60 X 17 ) CM - A X L X PREF.: KIDDE OU EQUIVALENTE</t>
  </si>
  <si>
    <t>TAMPA EM FERRO PARA HIDRANTE DE RECALQUE, DE PASSEIO, PINTADA EM  ESMALTE SINTÉTICO VERMELHO.REF.: KIDDE OU EQUIVALENTE</t>
  </si>
  <si>
    <t>CENTRAL DE ALARME DE INCÊNDIO,LINHA INDUSTRIAL ENDEREÇÁVEL,PARA 60  ACIONADORES, 60 SINALIZADORES VISUAL E SONORO.REF.: ENGESUL OU EQUIVALENTE</t>
  </si>
  <si>
    <t>EXTINTOR DE INCÊNDIO MANUAL, AGENTE EXTINTOR FOSFATO MONOAMÔNICO,  CAPACIDADE PARA 2,30 KG, FABRICADO DE ACORDO COM A ABNT.REF.: KIDDE OU EQUIVALENTE</t>
  </si>
  <si>
    <t>ACIONADOR MANUAL,TIPO QUEBRA VIDRO,NA COR VERMELHA.REF.: ENGESUL OU EQUIVALENTE</t>
  </si>
  <si>
    <t>INDICADOR SONORO E VISUAL,NA COR VERMELHAREF.: ENGESUL OU EQUIVALENTE</t>
  </si>
  <si>
    <t>LUMINÁRIA DE EMERGÊNCIA TIPO BLOCO AUTÔNOMO,TENSÃO DE ALIMENTAÇÃO 220V,COM UMA LÂMPADA MINI FLUORESCENTE DE 9W, AUTONOMIA DE 3,0HORAS.REF.: ENGESUL OU EQUIVALENTE</t>
  </si>
  <si>
    <t>PLACA DE SINALIZAÇÃO DE EXTINTORREF.: ENGESUL OU EQUIVALENTE</t>
  </si>
  <si>
    <t>PLACA DE SINALIZAÇÃO DE HIDRANTESREF.: ENGESUL OU EQUIVALENTE</t>
  </si>
  <si>
    <t>CONJUNTO MOTO-BOMBA,COM MOTOR DE 3,0CV,VAZÃO DE 400,00L/M,H=53,0MCA,FORNECIDO COMPLETO COM QUADRO ELÉTRICO, TUBULAÇÕES,VÁLVULAS,MANÔMETROS,PRESSOSTATO,CILINDRO DE PRESSÃO,ETC</t>
  </si>
  <si>
    <t>PLACA DE ORIENTAÇÃO E SALVAMENTO,SIDA TIPO S12(120X240MM)REF.: ENGESUL OU EQUIVALENTE</t>
  </si>
  <si>
    <t>PLACA DE INDICAÇÃO DE PAVIMENTO,TIPO S17(200X200MM)REF.: ENGESUL OU EQUIVALENTE</t>
  </si>
  <si>
    <t>PLACA DE ORIENTAÇÃO E SALVAMENTO DIREITA,TIPO S1(120X240MM)REF.: ENGESUL OU EQUIVALENTE</t>
  </si>
  <si>
    <t>PLACA DE ORIENTAÇÃO E SALVAMENTO ESQUERDA,TIPO S2(120X240MM)REF.: ENGESUL OU EQUIVALENTE</t>
  </si>
  <si>
    <t>PLACA DE ORIENTAÇÃO E SALVAMENTO FRENTE,TIPO S3(120X240MM)REF.: ENGESUL OU EQUIVALENTE</t>
  </si>
  <si>
    <t>PLACA DE INDICAÇÃO CONTINUADA DE ROTAS DE FUGA,TIPO C1REF.: ENGESUL OU EQUIVALENTE</t>
  </si>
  <si>
    <t>PLACA DE PROIBIÇÃO ELEVADOR P4(120X240MM)REF.: ENGESUL OU EQUIVALENTE</t>
  </si>
  <si>
    <t>24.01</t>
  </si>
  <si>
    <t>TUBO DE AÇO CARBONO  COM COSTURA, CLASSE LEVE, SOLDÁVEL , REF.: SIPEC OU EQUIVALENTE, DIAMETROS: Ø 63 MM (21/2")</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</si>
  <si>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</si>
  <si>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</si>
  <si>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</si>
  <si>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</si>
  <si>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</si>
  <si>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</si>
  <si>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</si>
  <si>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</si>
  <si>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</si>
  <si>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</si>
  <si>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</si>
  <si>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</si>
  <si>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</si>
  <si>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</si>
  <si>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</si>
  <si>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</si>
  <si>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</si>
  <si>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</si>
  <si>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</si>
  <si>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</si>
  <si>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</si>
  <si>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</si>
  <si>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VENTILADORES E GABINETES DE VENTILAÇÃO</t>
  </si>
  <si>
    <t xml:space="preserve">SISTEMA VRF </t>
  </si>
  <si>
    <t xml:space="preserve">UNIDADES CONDENSADORAS </t>
  </si>
  <si>
    <t>UNIDADES EVAPORADORAS</t>
  </si>
  <si>
    <t>PLATAFORMA MONTELE PL-200. NORMA ABNT NBR ISO 9386-1/2013 (ATUALIZAÇÃO DA ABNT NBR 15.655-1/2009).</t>
  </si>
  <si>
    <t>UNIDADES RESFRIADORAS DE LÍQUIDO, CLIMATIZADORAS, VENTILADORES, BOMBAS CENTRÍFUGAS E TORRES DE RESFIRAMENTO, FORNECIMENTO E INSTALAÇÃO</t>
  </si>
  <si>
    <t>GABINETE DE VENTILAÇÃO DOTADO DE VENTILADOR CENTRÍFUGO MODELO MGS 160PRESSÃO ESTÁTICA =10 MMCA POTÊNCIA MOTOR ELÉTRICO = 0,033CV DEMAIS CARACTERÍSTICAS VER PROJETO (QUARTEIRÃO Q20) REF. BERLINER LUF OU EQUIVALENTE</t>
  </si>
  <si>
    <t>GABINETE DE VENTILAÇÃO DOTADO DE VENTILADOR CENTRÍFUGO COM FILTRO DE AR CLASSE G3E VENEZIANA EM ALUMINIO MODELO VENTIBOX CVI PRESSÃO ESTÁTICA =10 MMCA POTÊNCIA MOTOR ELÉTRICO = 30 W DEMAIS CARACTERÍSTICAS VER PROJETO (QUARTEIRÃO Q20) REF. MONITRON OU EQUIVALENTE</t>
  </si>
  <si>
    <t>GABINETE DE VENTILAÇÃO DOTADO DE VENTILADOR CENTRÍFUGO TIPO SIROCCO GAB -01 MODELO BBS 250 RD 90º TA 270º - ARRANJO 3 PRESSÃO ESTÁTICA =20 MMCA VAZÃO DE AR =  1.750M3/H MOTOR ELÉTRICO = 0.33 CV 220V/3Ø/60HZ) COM PORTA FILTRO E FILTRO DE AR CLASSE G4 DEMAIS CARACTERÍSTICAS VER PROJETO (QUARTEIRÃO Q20) REF. MONITRON OU EQUIVALENTE</t>
  </si>
  <si>
    <t>VENTILADOR CENTRÍFUGO TIPO "LIMIT LOAD" , SIMPLES ASPIRAÇÃO ARRANJO/CLASSE 1 POSIÇÃO LG0º - (VT-01), MODELO GTS 400 - ROTOR EM BALANÇO VAZÃO DE AR = 2.400 M3/H PRESSÃO ESTÁTICA=40 MMCA MOTOR ELÉTRICO = 3.0 CV 220V/3Ø/60HZ) DEMAIS CARACTERÍSTICAS VER PROJETO (QUARTEIRÃO Q20) REF. BERLINER LUF OU EQUIVALENTE</t>
  </si>
  <si>
    <t>UNIDADE CONDENSADORA COM COMPRESSOR "SCROLL", COM VAZÃO DE REFRIGERANTE VARIÁVEL - SISTEMA A UNIDADE CONDENSADORA MODELO 4RVH015A6000AA CAPACIDADE = 33,5 KW (9,52 TR ) POTÊNCIA ELÉTRICA = 9,9 KW CORRENTE ELÉTRICA = 37,5 DEMAIS CARACTERÍSTICAS VER PROJETO REF. TRANE OU EQUIVALENTE</t>
  </si>
  <si>
    <t>UNIDADE CONDENSADORA COM COMPRESSOR "SCROLL", COM VAZÃO DE REFRIGERANTE VARIÁVEL - SISTEMA BUNIDADE CONDENSADORA MODELO 4RVH192A6000AA CAPACIDADE = 56 KW (15,92 TR ) POTÊNCIA ELÉTRICA = 15,34 KW CORRENTE ELÉTRICA =60 DEMAIS CARACTERÍSTICAS VER PROJETO REF. TRANE  OU EQUIVALENTE</t>
  </si>
  <si>
    <t>UNIDADE CONDENSADORA COM COMPRESSOR "SCROLL", COM VAZÃO DE REFRIGERANTE VARIÁVEL - SISTEMA CUNIDADE CONDENSADORA MODELO 4RVH140A6000AA CAPACIDADE = 56 KW (15,92 TR ) POTÊNCIA ELÉTRICA = 11,3 KW CORRENTE ELÉTRICA = 54 DEMAIS CARACTERÍSTICAS VER PROJETO REF. TRANE OU EQUIVALENTE</t>
  </si>
  <si>
    <t>UNIDADE CONDENSADORA COM COMPRESSOR "SCROLL", COM VAZÃO DE REFRIGERANTE VARIÁVEL - SISTEMA D UNIDADE CONDENSADORA MODELO 4RVH086A6000AA CAPACIDADE = 25,2 KW (7,2 TR ) POTÊNCIA ELÉTRICA = 6,07 KW CORRENTE ELÉTRICA = 28 DEMAIS CARACTERÍSTICAS VER PROJETO REF. TRANE OU EQUIVALENTE</t>
  </si>
  <si>
    <t>UNIDADE CONDENSADORA COM COMPRESSOR "SCROLL", COM VAZÃO DE REFRIGERANTE VARIÁVEL - SISTEMA E UNIDADE CONDENSADORA MODELO 4RVH015A6000AA CAPACIDADE = 33,5 KW (9,52 TR ) POTÊNCIA ELÉTRICA = 9,9 KW CORRENTE ELÉTRICA = 37,5 DEMAIS CARACTERÍSTICAS VER PROJETO REF. TRANE OU EQUIVALENTE</t>
  </si>
  <si>
    <t>UNIDADE CONDENSADORA COM COMPRESSOR "SCROLL", COM VAZÃO DE REFRIGERANTE VARIÁVEL - SISTEMA FUNIDADE CONDENSADORA MODELO 4RVH0155A6000AA CAPACIDADE = 45 KW (12,8 TR ) POTÊNCIA ELÉTRICA = 13,04 KW CORRENTE ELÉTRICA = 56 DEMAIS CARACTERÍSTICAS VER PROJETO REF. TRANE OU EQUIVALENTE</t>
  </si>
  <si>
    <t>UNIDADE CONDENSADORA COM COMPRESSOR "SCROLL", COM VAZÃO DE REFRIGERANTE VARIÁVEL - SISTEMA GUNIDADE CONDENSADORA MODELO 4RVH0155A6000AA CAPACIDADE = 45 KW (12,8 TR ) POTÊNCIA ELÉTRICA = 13,04 KW CORRENTE ELÉTRICA = 56 DEMAIS CARACTERÍSTICAS VER PROJETO REF. TRANE OU EQUIVALENTE</t>
  </si>
  <si>
    <t>UNIDADE EVAPORADORA TIPO PISO - TETO SIST C EV03, SIST B EV01, SIST B EV04 A SIST B EV06, SIST F EV08 MODELO 4RVX0038A10 - CAPACIDADE = 11,2 KW (3,18 TR ) VAZÃO DE AR = 1.943 M3/H DEMAIS CARACTERÍSTICAS VER PROJETO OBS.: TRANE OU EQUIVALENTE.</t>
  </si>
  <si>
    <t>UNIDADE EVAPORADORA TIPO PISO - TETO SIST C EV05, SIST B EV02 E SIST B EV03 MODELO 4RVX0030A10 - CAPACIDADE = 9 KW (2,58 TR )VAZÃO DE AR = 1.309 M3/H DEMAIS CARACTERÍSTICAS VER PROJETO OBS.: TRANE OU EQUIVALENTE.</t>
  </si>
  <si>
    <t>UNIDADE EVAPORADORA TIPO PISO - TETO SIST C EV01 E SIST C EV02, SIST F EV01 E SIST F EV02, SIST A EV02 E SIST A EV03, SIST E EV01 E SIST E EV02 MODELO 4RVX0024A10 - CAPACIDADE = 7,1 KW (2,02 TR ) VAZÃO DE AR = 1.062 M3/H DEMAIS CARACTERÍSTICAS VER PROJETO OBS.: TRANE OU EQUIVALENTE.</t>
  </si>
  <si>
    <t>UNIDADE EVAPORADORA TIPO PISO - TETO SIST C EV04, SIST F EV03 E SIST F EV06, SIST A EV04 E SIST A EV05SIST E EV03 E SIST E EV06 MODELO 4RVX0018A10-CAPACIDADE = 5,6 KW (1,6 TR ) VAZÃO DE AR = 1.062 M3/H DEMAIS CARACTERÍSTICAS VER PROJETO OBS.: TRANE OU EQUIVALENTE.</t>
  </si>
  <si>
    <t>UNIDADE EVAPORADORA TIPO PISO - TETO SIST A EV06 MODELO 4RVX0012A10 -CAPACIDADE = 5,6 KW (1,6 TR )VAZÃO DE AR = 548 M3/H DEMAIS CARACTERÍSTICAS VER PROJETO OBS.: TRANE OU EQUIVALENTE .</t>
  </si>
  <si>
    <t>UNIDADE EVAPORADORA TIPO PISO - TETO SIST A EV01, SIST D EV03, SIST D EV04, SIST D EV06 E SIST D EV07 MODELO 4RVX0015A10 CAPACIDADE = 4,5 KW (1,28 TR ) VAZÃO DE AR = 1.062 M3/H DEMAIS CARACTERÍSTICAS VER PROJETO OBS.: TRANE OU EQUIVALENTE.</t>
  </si>
  <si>
    <t>UNIDADE EVAPORADORA TIPO PAREDE - TETO SIST D EV01 MODELO 4RVX0015A10 CAPACIDADE = 4,5 KW (1,28 TR ) VAZÃO DE AR = 842 M3/H DEMAIS CARACTERÍSTICAS VER PROJETO OBS.: TRANE OU EQUIVALENTE.</t>
  </si>
  <si>
    <t>UNIDADE EVAPORADORA TIPO PAREDE - TETO SIST D EV01 MODELO 4RVX0009A10 CAPACIDADE = 2,8 KW (0,79TR ) VAZÃO DE AR = 557 M3/H DEMAIS CARACTERÍSTICAS VER PROJETO OBS.: TRANE OU EQUIVALENTE.</t>
  </si>
  <si>
    <t>UNIDADE EVAPORADORA TIPO CASSETE 4 VIAS - SIST C EV05, SIST B EV02 E SIST B EV03 MODELO 4RVC0030A10 CAPACIDADE = 9 KW (2,6 TR )VAZÃO DE AR = 1.540 M3/H DEMAIS CARACTERÍSTICAS VER PROJETO OBS.: TRANE OU EQUIVALENTE.</t>
  </si>
  <si>
    <t>UNIDADE EVAPORADORA TIPO CASSETE 4 VIAS - SIST C EV05, SIST B EV02 E SIST B EV03 MODELO 4RVC0015A10 CAPACIDADE = 4,5 KW (1,3 TR ) VAZÃO DE AR = 950 M3/H DEMAIS CARACTERÍSTICAS VER PROJETO OBS.: TRANE OU EQUIVALENTE.</t>
  </si>
  <si>
    <t>DISTRIBUIDOR MODELO RRDK242A (CONEXÃO Y) REF.: TRANE</t>
  </si>
  <si>
    <t>DISTRIBUIDOR MODELO RRDK076A (CONEXÃO Y) REF.: TRANE</t>
  </si>
  <si>
    <t>DISTRIBUIDOR MODELO RRDK112A (CONEXÃO Y) REF.: TRANE</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</si>
  <si>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</si>
  <si>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</si>
  <si>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</si>
  <si>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</si>
  <si>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</si>
  <si>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</si>
  <si>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</si>
  <si>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</si>
  <si>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</si>
  <si>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</si>
  <si>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</si>
  <si>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</si>
  <si>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</si>
  <si>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</si>
  <si>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</si>
  <si>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</si>
  <si>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</si>
  <si>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</si>
  <si>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</si>
  <si>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</si>
  <si>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</si>
  <si>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</si>
  <si>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</si>
  <si>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</si>
  <si>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</si>
  <si>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</si>
  <si>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PROJETO "AS BUILT" - COMO CONSTRUIDO - ARQUITETURA (PRANCHA A1)</t>
  </si>
  <si>
    <t>DATA BASE: OUTUBRO/2014</t>
  </si>
  <si>
    <t>07.05</t>
  </si>
  <si>
    <t>07.06</t>
  </si>
  <si>
    <t>07.07</t>
  </si>
  <si>
    <t>PORTA ALUMÍNIO VENEZIANA(P4b)(90X210)</t>
  </si>
  <si>
    <t>PORTA ALUMÍNIO/VIDRO(P10)1 FOLHA FIXA /1 CORRER(200X210)</t>
  </si>
  <si>
    <t>PORTA CORTA-FOGO (P20)(90X210)</t>
  </si>
  <si>
    <t>PORTA DE METALON (P15)(300X280)-2 FOLHA DE CORRER</t>
  </si>
  <si>
    <t>RECUPERAR PORTA DE FERRO E VIDRO (P16) (135X355) 2 FOLHA DE ABRIR</t>
  </si>
  <si>
    <t>RECUPERAR PORTA DE FERRO E VIDRO (P17) (295X391) 2 FOLHA DE ABRIR</t>
  </si>
  <si>
    <t>RECUPERAR PORTA FERRO / VIDRO(P23)(135X310)2 FOLHAS DE ABRIR E BANDEIRA FIXA-EXISTENTE A RECUPERAR</t>
  </si>
  <si>
    <t>ENGENHEIRO CIVIL (PLENO)</t>
  </si>
  <si>
    <t>RODAPE EMGRANITO POLIDO   h= 10cm. ACABAMENTO: "QUEBRA DE QUINA".</t>
  </si>
  <si>
    <t>(1- I)</t>
  </si>
  <si>
    <t>CONCORRÊNCIA Nº                     - EMPRESA:</t>
  </si>
  <si>
    <t>JANELA MADEIRA (J45)(130X225) VIDRO 2 FOLHAS ABRIR (EXISTENTE A RECUPERAR)</t>
  </si>
  <si>
    <t>JANELA MADEIRA (J35)(135X225) VIDRO 2 FOLHAS ABRIR</t>
  </si>
  <si>
    <t>C.4</t>
  </si>
  <si>
    <t>INSS</t>
  </si>
  <si>
    <t>ENGENHEIRO CIVIL SENIOR(COM EXPERIENCIA EM PATOLOGIAS NA CONSTRUÇÃO CIVIL)</t>
  </si>
  <si>
    <t>05.11</t>
  </si>
  <si>
    <t>ISSQN (Valor estipulado pela Prefeitura = 5%,sobre a mão de obra, considerando 70% do valor a faturar)</t>
  </si>
  <si>
    <t>ASSENTO EM MDF PARA BACIA VOGUE PLUS</t>
  </si>
  <si>
    <t>GRAMA AMENDOIM</t>
  </si>
  <si>
    <t>DRACENA VERMELHA - MENOR QUE 2,00M</t>
  </si>
  <si>
    <t>ESTRELITZIA - MENOR QUE 2,00M</t>
  </si>
  <si>
    <t>ACEROLA - MAIOR QUE 2,00M</t>
  </si>
  <si>
    <t>ÁRVORES PASSEIO - MAIOR QUE 2,00M</t>
  </si>
  <si>
    <t>26.02</t>
  </si>
  <si>
    <t>26.03</t>
  </si>
  <si>
    <t>26.04</t>
  </si>
  <si>
    <t>26.05</t>
  </si>
  <si>
    <t>26.06</t>
  </si>
  <si>
    <t>IRRIGAÇÃO</t>
  </si>
  <si>
    <t>23.63</t>
  </si>
  <si>
    <t>23.64</t>
  </si>
  <si>
    <t>VALVULA DE RETENÇÃO MARROM PVC, NOS DIÂMETROS COMERCIAIS:</t>
  </si>
  <si>
    <t>23.65</t>
  </si>
  <si>
    <t>BOIA REGULADORA DE NÍVEL</t>
  </si>
  <si>
    <t>23.66</t>
  </si>
  <si>
    <t>BOMBAS SUBMERSÍVEIS</t>
  </si>
  <si>
    <t>23.67</t>
  </si>
  <si>
    <t>BOMBA SUBMERSIVEL Q = 15,0M3/H , HM = 22,0MCA , P = 3CV</t>
  </si>
  <si>
    <t>23.68</t>
  </si>
  <si>
    <t>BOMBA SUBMERSIVEL Q = 5,0M3/H , HM = 5,0MCA , P = 1CV</t>
  </si>
  <si>
    <t>23.34</t>
  </si>
  <si>
    <t>QDC-2ºP-01 - DISJUNTOR GERAL - 3X50A - 01UN, DISJUNTOR - 1X16A - 13UN, DISJUNTOR COM DR - 1X16A - 2UN, CONTATOR - 3X50A - 01UN, CONTATOR - 3X22A - 15UN, DPS - 04UN</t>
  </si>
  <si>
    <t>ELETRODUTO DE AÇO GALVANIZADO A FOGO, EM PEÇAS DE 3,0 M, SEMI-PESADO,INCLUINDO CONEXÕES, DIÂMETRO - Ø1" (REF.: APOLO OU EQUIVALENTE)</t>
  </si>
  <si>
    <t>ELETRODUTO DE AÇO GALVANIZADO A FOGO, EM PEÇAS DE 3,0 M, SEMI-PESADO,INCLUINDO CONEXÕES, DIÂMETRO - Ø1 1/4" (REF.: APOLO OU EQUIVALENTE)</t>
  </si>
  <si>
    <t>ELETRODUTO DE AÇO GALVANIZADO A FOGO, EM PEÇAS DE 3,0 M, SEMI-PESADO,INCLUINDO CONEXÕES, DIÂMETRO - Ø3" (REF.: APOLO OU EQUIVALENTE)</t>
  </si>
  <si>
    <t>ELETRODUTO DE AÇO GALVANIZADO A FOGO, EM PEÇAS DE 3,0 M, SEMI-PESADO,INCLUINDO CONEXÕES, DIÂMETRO - Ø4" (REF.: APOLO OU EQUIVALENTE)</t>
  </si>
  <si>
    <t>PRESILHA PARA CABO DE COBRE #35MM²-REF. TERMOTÉCNICA OU EQUIVALENTE</t>
  </si>
  <si>
    <t>REGISTRO DE GAVETA COM ACABAMENTO CROMADO,Ø11/2"</t>
  </si>
  <si>
    <t>REGISTRO DE GAVETA COM ACABAMENTO CROMADO,Ø3/4"</t>
  </si>
  <si>
    <t>VÁLVULA PARA PIA,Ø31/2"</t>
  </si>
  <si>
    <t>ENGATE FLEXÍVEL METÁLICO,Ø1/2"</t>
  </si>
  <si>
    <t>ADAPTADOR SOLDÁVEL,COM ROSCA E BOLSA,Ø3",PARA CAIXA D'AGUA</t>
  </si>
  <si>
    <t>ADAPTADOR SOLDÁVEL,COM ROSCA E BOLSA,Ø11/2",PARA CAIXA D'AGUA</t>
  </si>
</sst>
</file>

<file path=xl/styles.xml><?xml version="1.0" encoding="utf-8"?>
<styleSheet xmlns="http://schemas.openxmlformats.org/spreadsheetml/2006/main">
  <numFmts count="11">
    <numFmt numFmtId="43" formatCode="_-* #,##0.00_-;\-* #,##0.00_-;_-* &quot;-&quot;??_-;_-@_-"/>
    <numFmt numFmtId="164" formatCode="_(&quot;R$ &quot;* #,##0.00_);_(&quot;R$ &quot;* \(#,##0.00\);_(&quot;R$ &quot;* \-??_);_(@_)"/>
    <numFmt numFmtId="165" formatCode="_(&quot;R$&quot;* #,##0.00_);_(&quot;R$&quot;* \(#,##0.00\);_(&quot;R$&quot;* \-??_);_(@_)"/>
    <numFmt numFmtId="166" formatCode="_(* #,##0.00_);_(* \(#,##0.00\);_(* \-??_);_(@_)"/>
    <numFmt numFmtId="167" formatCode="0,000"/>
    <numFmt numFmtId="169" formatCode="[$R$-416]\ #,##0.00;[Red]\-[$R$-416]\ #,##0.00"/>
    <numFmt numFmtId="170" formatCode="mm/yy"/>
    <numFmt numFmtId="171" formatCode="0.0%"/>
    <numFmt numFmtId="173" formatCode="_(&quot;R$ &quot;* #,##0.0000_);_(&quot;R$ &quot;* \(#,##0.0000\);_(&quot;R$ &quot;* \-??_);_(@_)"/>
    <numFmt numFmtId="175" formatCode="0.000%"/>
    <numFmt numFmtId="176" formatCode="#,##0.00\ ;&quot; (&quot;#,##0.00\);&quot; -&quot;#\ ;@\ "/>
  </numFmts>
  <fonts count="34">
    <font>
      <sz val="10"/>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5"/>
      <color indexed="48"/>
      <name val="Calibri"/>
      <family val="2"/>
    </font>
    <font>
      <b/>
      <sz val="13"/>
      <color indexed="56"/>
      <name val="Calibri"/>
      <family val="2"/>
    </font>
    <font>
      <b/>
      <sz val="11"/>
      <color indexed="56"/>
      <name val="Calibri"/>
      <family val="2"/>
    </font>
    <font>
      <b/>
      <sz val="11"/>
      <color indexed="8"/>
      <name val="Calibri"/>
      <family val="2"/>
    </font>
    <font>
      <b/>
      <sz val="8"/>
      <name val="Arial"/>
      <family val="2"/>
    </font>
    <font>
      <sz val="8"/>
      <name val="Arial"/>
      <family val="2"/>
    </font>
    <font>
      <sz val="6"/>
      <name val="Arial"/>
      <family val="2"/>
    </font>
    <font>
      <sz val="8"/>
      <color indexed="12"/>
      <name val="Arial"/>
      <family val="2"/>
    </font>
    <font>
      <sz val="10"/>
      <name val="Arial"/>
      <family val="2"/>
    </font>
    <font>
      <b/>
      <sz val="10"/>
      <name val="Arial"/>
      <family val="2"/>
    </font>
    <font>
      <b/>
      <sz val="8"/>
      <color rgb="FFFF0000"/>
      <name val="Arial"/>
      <family val="2"/>
    </font>
    <font>
      <sz val="10"/>
      <color rgb="FFFF0000"/>
      <name val="Arial"/>
      <family val="2"/>
    </font>
    <font>
      <sz val="12"/>
      <name val="Arial"/>
      <family val="2"/>
    </font>
    <font>
      <b/>
      <sz val="12"/>
      <name val="Arial"/>
      <family val="2"/>
    </font>
    <font>
      <b/>
      <sz val="9"/>
      <color indexed="8"/>
      <name val="Arial"/>
      <family val="2"/>
    </font>
    <font>
      <sz val="9"/>
      <color indexed="8"/>
      <name val="Arial"/>
      <family val="2"/>
    </font>
    <font>
      <b/>
      <sz val="9"/>
      <name val="Arial"/>
      <family val="2"/>
    </font>
    <font>
      <u/>
      <sz val="12"/>
      <name val="Arial"/>
      <family val="2"/>
    </font>
  </fonts>
  <fills count="30">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41"/>
      </patternFill>
    </fill>
    <fill>
      <patternFill patternType="solid">
        <fgColor indexed="46"/>
        <bgColor indexed="45"/>
      </patternFill>
    </fill>
    <fill>
      <patternFill patternType="solid">
        <fgColor indexed="27"/>
        <bgColor indexed="42"/>
      </patternFill>
    </fill>
    <fill>
      <patternFill patternType="solid">
        <fgColor indexed="47"/>
        <bgColor indexed="2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1"/>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48"/>
      </patternFill>
    </fill>
    <fill>
      <patternFill patternType="solid">
        <fgColor indexed="10"/>
        <bgColor indexed="60"/>
      </patternFill>
    </fill>
    <fill>
      <patternFill patternType="solid">
        <fgColor indexed="57"/>
        <bgColor indexed="21"/>
      </patternFill>
    </fill>
    <fill>
      <patternFill patternType="solid">
        <fgColor indexed="57"/>
        <bgColor indexed="38"/>
      </patternFill>
    </fill>
    <fill>
      <patternFill patternType="solid">
        <fgColor indexed="53"/>
        <bgColor indexed="52"/>
      </patternFill>
    </fill>
    <fill>
      <patternFill patternType="solid">
        <fgColor indexed="43"/>
        <bgColor indexed="26"/>
      </patternFill>
    </fill>
    <fill>
      <patternFill patternType="solid">
        <fgColor indexed="26"/>
        <bgColor indexed="43"/>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23"/>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1"/>
      </bottom>
      <diagonal/>
    </border>
    <border>
      <left/>
      <right/>
      <top style="thin">
        <color indexed="62"/>
      </top>
      <bottom style="double">
        <color indexed="62"/>
      </bottom>
      <diagonal/>
    </border>
    <border>
      <left/>
      <right/>
      <top style="thin">
        <color indexed="8"/>
      </top>
      <bottom/>
      <diagonal/>
    </border>
    <border>
      <left style="thin">
        <color indexed="8"/>
      </left>
      <right/>
      <top/>
      <bottom/>
      <diagonal/>
    </border>
    <border>
      <left/>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style="thin">
        <color indexed="8"/>
      </bottom>
      <diagonal/>
    </border>
    <border>
      <left/>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auto="1"/>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auto="1"/>
      </right>
      <top/>
      <bottom style="thin">
        <color auto="1"/>
      </bottom>
      <diagonal/>
    </border>
    <border>
      <left/>
      <right style="thin">
        <color indexed="64"/>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64"/>
      </right>
      <top/>
      <bottom style="thin">
        <color indexed="8"/>
      </bottom>
      <diagonal/>
    </border>
    <border>
      <left style="thin">
        <color auto="1"/>
      </left>
      <right style="thin">
        <color indexed="8"/>
      </right>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style="thin">
        <color auto="1"/>
      </left>
      <right/>
      <top/>
      <bottom/>
      <diagonal/>
    </border>
    <border>
      <left/>
      <right style="thin">
        <color indexed="64"/>
      </right>
      <top/>
      <bottom style="thin">
        <color indexed="64"/>
      </bottom>
      <diagonal/>
    </border>
    <border>
      <left style="thin">
        <color auto="1"/>
      </left>
      <right/>
      <top/>
      <bottom style="thin">
        <color indexed="64"/>
      </bottom>
      <diagonal/>
    </border>
    <border>
      <left style="thin">
        <color auto="1"/>
      </left>
      <right/>
      <top style="thin">
        <color indexed="64"/>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s>
  <cellStyleXfs count="344">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 fillId="17" borderId="1" applyNumberFormat="0" applyAlignment="0" applyProtection="0"/>
    <xf numFmtId="0" fontId="5" fillId="17" borderId="1" applyNumberFormat="0" applyAlignment="0" applyProtection="0"/>
    <xf numFmtId="0" fontId="5" fillId="17" borderId="1" applyNumberFormat="0" applyAlignment="0" applyProtection="0"/>
    <xf numFmtId="0" fontId="5" fillId="17" borderId="1" applyNumberFormat="0" applyAlignment="0" applyProtection="0"/>
    <xf numFmtId="0" fontId="6" fillId="18" borderId="2" applyNumberFormat="0" applyAlignment="0" applyProtection="0"/>
    <xf numFmtId="0" fontId="6" fillId="18" borderId="2" applyNumberFormat="0" applyAlignment="0" applyProtection="0"/>
    <xf numFmtId="0" fontId="6" fillId="18" borderId="2" applyNumberFormat="0" applyAlignment="0" applyProtection="0"/>
    <xf numFmtId="0" fontId="6" fillId="18" borderId="2" applyNumberFormat="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0" fontId="8" fillId="7" borderId="1" applyNumberFormat="0" applyAlignment="0" applyProtection="0"/>
    <xf numFmtId="166" fontId="24" fillId="0" borderId="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164" fontId="24" fillId="0" borderId="0" applyFill="0" applyBorder="0" applyAlignment="0" applyProtection="0"/>
    <xf numFmtId="164" fontId="24" fillId="0" borderId="0" applyFill="0" applyBorder="0" applyAlignment="0" applyProtection="0"/>
    <xf numFmtId="164" fontId="24" fillId="0" borderId="0" applyFill="0" applyBorder="0" applyAlignment="0" applyProtection="0"/>
    <xf numFmtId="164" fontId="24" fillId="0" borderId="0" applyFill="0" applyBorder="0" applyAlignment="0" applyProtection="0"/>
    <xf numFmtId="164" fontId="24" fillId="0" borderId="0" applyFill="0" applyBorder="0" applyAlignment="0" applyProtection="0"/>
    <xf numFmtId="165" fontId="24" fillId="0" borderId="0" applyFill="0" applyBorder="0" applyAlignment="0" applyProtection="0"/>
    <xf numFmtId="165" fontId="24" fillId="0" borderId="0" applyFill="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25" borderId="4" applyNumberFormat="0" applyAlignment="0" applyProtection="0"/>
    <xf numFmtId="0" fontId="24" fillId="25" borderId="4" applyNumberFormat="0" applyAlignment="0" applyProtection="0"/>
    <xf numFmtId="0" fontId="24" fillId="25" borderId="4" applyNumberFormat="0" applyAlignment="0" applyProtection="0"/>
    <xf numFmtId="0" fontId="24" fillId="25" borderId="4" applyNumberFormat="0" applyAlignment="0" applyProtection="0"/>
    <xf numFmtId="0" fontId="11" fillId="17" borderId="5" applyNumberFormat="0" applyAlignment="0" applyProtection="0"/>
    <xf numFmtId="0" fontId="11" fillId="17" borderId="5" applyNumberFormat="0" applyAlignment="0" applyProtection="0"/>
    <xf numFmtId="0" fontId="11" fillId="17" borderId="5" applyNumberFormat="0" applyAlignment="0" applyProtection="0"/>
    <xf numFmtId="0" fontId="11" fillId="17" borderId="5" applyNumberFormat="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6"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28" fillId="0" borderId="0"/>
    <xf numFmtId="0" fontId="28" fillId="0" borderId="0"/>
    <xf numFmtId="0" fontId="24" fillId="0" borderId="0"/>
    <xf numFmtId="0" fontId="24" fillId="0" borderId="0"/>
    <xf numFmtId="0" fontId="24" fillId="0" borderId="0"/>
    <xf numFmtId="0" fontId="24" fillId="0" borderId="0"/>
    <xf numFmtId="0" fontId="24" fillId="0" borderId="0"/>
    <xf numFmtId="0" fontId="24" fillId="0" borderId="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24" fillId="25" borderId="29" applyNumberFormat="0" applyAlignment="0" applyProtection="0"/>
    <xf numFmtId="0" fontId="24" fillId="25" borderId="29"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5" fillId="1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5" fillId="17" borderId="28" applyNumberFormat="0" applyAlignment="0" applyProtection="0"/>
    <xf numFmtId="0" fontId="5" fillId="1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24" fillId="25" borderId="29"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24" fillId="25" borderId="29"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24" fillId="25" borderId="29" applyNumberFormat="0" applyAlignment="0" applyProtection="0"/>
    <xf numFmtId="0" fontId="24" fillId="25" borderId="29"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1" fillId="17" borderId="30" applyNumberFormat="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1" fillId="17" borderId="30" applyNumberFormat="0" applyAlignment="0" applyProtection="0"/>
    <xf numFmtId="0" fontId="24" fillId="25" borderId="29" applyNumberFormat="0" applyAlignment="0" applyProtection="0"/>
    <xf numFmtId="0" fontId="24" fillId="25" borderId="29" applyNumberFormat="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8" fillId="7" borderId="28" applyNumberFormat="0" applyAlignment="0" applyProtection="0"/>
    <xf numFmtId="0" fontId="24" fillId="25" borderId="29" applyNumberFormat="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24" fillId="25" borderId="29" applyNumberFormat="0" applyAlignment="0" applyProtection="0"/>
    <xf numFmtId="0" fontId="24" fillId="25" borderId="29" applyNumberFormat="0" applyAlignment="0" applyProtection="0"/>
    <xf numFmtId="0" fontId="11" fillId="17" borderId="30" applyNumberFormat="0" applyAlignment="0" applyProtection="0"/>
    <xf numFmtId="0" fontId="24" fillId="25" borderId="29" applyNumberFormat="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24" fillId="25" borderId="29" applyNumberFormat="0" applyAlignment="0" applyProtection="0"/>
    <xf numFmtId="0" fontId="24" fillId="25" borderId="29" applyNumberFormat="0" applyAlignment="0" applyProtection="0"/>
    <xf numFmtId="0" fontId="11" fillId="17" borderId="30" applyNumberFormat="0" applyAlignment="0" applyProtection="0"/>
    <xf numFmtId="0" fontId="11" fillId="17" borderId="30" applyNumberFormat="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0" fontId="19" fillId="0" borderId="31" applyNumberFormat="0" applyFill="0" applyAlignment="0" applyProtection="0"/>
    <xf numFmtId="9" fontId="24"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165" fontId="20" fillId="8" borderId="14" xfId="128" applyFont="1" applyFill="1" applyBorder="1" applyAlignment="1" applyProtection="1">
      <alignment vertical="center" wrapText="1"/>
    </xf>
    <xf numFmtId="0" fontId="20" fillId="0" borderId="0" xfId="0" applyFont="1" applyFill="1" applyBorder="1" applyAlignment="1">
      <alignment vertical="center" wrapText="1"/>
    </xf>
    <xf numFmtId="0" fontId="25" fillId="0" borderId="0" xfId="0" applyFont="1" applyFill="1" applyBorder="1" applyAlignment="1">
      <alignment vertical="center" wrapText="1"/>
    </xf>
    <xf numFmtId="0" fontId="21" fillId="0" borderId="0" xfId="0" applyFont="1" applyAlignment="1">
      <alignment horizontal="justify" vertical="center"/>
    </xf>
    <xf numFmtId="4" fontId="20" fillId="8" borderId="21" xfId="0" applyNumberFormat="1" applyFont="1" applyFill="1" applyBorder="1" applyAlignment="1">
      <alignment horizontal="center" vertical="center" wrapText="1"/>
    </xf>
    <xf numFmtId="164" fontId="22" fillId="0" borderId="21" xfId="122" applyFont="1" applyFill="1" applyBorder="1" applyAlignment="1" applyProtection="1">
      <alignment horizontal="center" vertical="center" wrapText="1"/>
    </xf>
    <xf numFmtId="0" fontId="22" fillId="0" borderId="21" xfId="0" applyFont="1" applyFill="1" applyBorder="1" applyAlignment="1">
      <alignment horizontal="center" vertical="center" wrapText="1"/>
    </xf>
    <xf numFmtId="164" fontId="23" fillId="0" borderId="21" xfId="122" applyFont="1" applyFill="1" applyBorder="1" applyAlignment="1" applyProtection="1">
      <alignment horizontal="right" vertical="center" wrapText="1"/>
    </xf>
    <xf numFmtId="0" fontId="22" fillId="0" borderId="21" xfId="0" applyFont="1" applyFill="1" applyBorder="1" applyAlignment="1">
      <alignment horizontal="justify" vertical="center" wrapText="1"/>
    </xf>
    <xf numFmtId="164" fontId="22" fillId="0" borderId="21" xfId="122" applyFont="1" applyFill="1" applyBorder="1" applyAlignment="1" applyProtection="1">
      <alignment horizontal="justify" vertical="center" wrapText="1"/>
    </xf>
    <xf numFmtId="166" fontId="22" fillId="28" borderId="21" xfId="146" applyFont="1" applyFill="1" applyBorder="1" applyAlignment="1" applyProtection="1">
      <alignment horizontal="justify" vertical="center" wrapText="1"/>
    </xf>
    <xf numFmtId="167" fontId="21" fillId="26" borderId="21" xfId="0" applyNumberFormat="1" applyFont="1" applyFill="1" applyBorder="1" applyAlignment="1">
      <alignment horizontal="center" vertical="center" wrapText="1"/>
    </xf>
    <xf numFmtId="0" fontId="0" fillId="0" borderId="0" xfId="0"/>
    <xf numFmtId="165" fontId="20" fillId="8" borderId="32" xfId="128" applyFont="1" applyFill="1" applyBorder="1" applyAlignment="1" applyProtection="1">
      <alignment vertical="center" wrapText="1"/>
    </xf>
    <xf numFmtId="0" fontId="24" fillId="0" borderId="0" xfId="197" applyAlignment="1">
      <alignment vertical="center"/>
    </xf>
    <xf numFmtId="0" fontId="29" fillId="0" borderId="19" xfId="0" applyFont="1" applyBorder="1" applyAlignment="1" applyProtection="1">
      <alignment horizontal="center" vertical="center"/>
      <protection locked="0"/>
    </xf>
    <xf numFmtId="0" fontId="28" fillId="28" borderId="19" xfId="0" applyFont="1" applyFill="1" applyBorder="1" applyAlignment="1" applyProtection="1">
      <alignment vertical="center"/>
      <protection locked="0"/>
    </xf>
    <xf numFmtId="0" fontId="29" fillId="28" borderId="27" xfId="0" applyFont="1" applyFill="1" applyBorder="1" applyAlignment="1" applyProtection="1">
      <alignment horizontal="center" vertical="center"/>
      <protection locked="0"/>
    </xf>
    <xf numFmtId="0" fontId="29" fillId="28" borderId="25" xfId="0" applyFont="1" applyFill="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8" fillId="0" borderId="0" xfId="0" applyFont="1" applyBorder="1" applyAlignment="1" applyProtection="1">
      <alignment vertical="center"/>
      <protection locked="0"/>
    </xf>
    <xf numFmtId="0" fontId="29" fillId="28" borderId="19" xfId="0" applyFont="1" applyFill="1" applyBorder="1" applyAlignment="1" applyProtection="1">
      <alignment horizontal="center" vertical="center"/>
      <protection locked="0"/>
    </xf>
    <xf numFmtId="10" fontId="24" fillId="0" borderId="0" xfId="197" applyNumberFormat="1" applyAlignment="1">
      <alignment vertical="center"/>
    </xf>
    <xf numFmtId="0" fontId="29" fillId="0" borderId="27"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9" fillId="0" borderId="26" xfId="0" applyFont="1" applyBorder="1" applyAlignment="1" applyProtection="1">
      <alignment vertical="center"/>
      <protection locked="0"/>
    </xf>
    <xf numFmtId="0" fontId="28" fillId="0" borderId="19" xfId="0" applyFont="1" applyBorder="1" applyAlignment="1" applyProtection="1">
      <alignment vertical="center"/>
      <protection locked="0"/>
    </xf>
    <xf numFmtId="0" fontId="28" fillId="0" borderId="19" xfId="0" applyFont="1" applyBorder="1" applyAlignment="1" applyProtection="1">
      <alignment vertical="center" wrapText="1"/>
      <protection locked="0"/>
    </xf>
    <xf numFmtId="0" fontId="28" fillId="0" borderId="18"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24" xfId="0" applyFont="1" applyBorder="1" applyAlignment="1" applyProtection="1">
      <alignment horizontal="center" vertical="center"/>
      <protection locked="0"/>
    </xf>
    <xf numFmtId="0" fontId="29" fillId="0" borderId="24" xfId="0" applyFont="1" applyBorder="1" applyAlignment="1" applyProtection="1">
      <alignment vertical="center"/>
      <protection locked="0"/>
    </xf>
    <xf numFmtId="0" fontId="29" fillId="28" borderId="0"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0" fontId="28" fillId="28" borderId="33" xfId="0" applyFont="1" applyFill="1" applyBorder="1" applyAlignment="1" applyProtection="1">
      <alignment horizontal="center" vertical="center"/>
      <protection locked="0"/>
    </xf>
    <xf numFmtId="0" fontId="28" fillId="28" borderId="24" xfId="0" applyFont="1" applyFill="1" applyBorder="1" applyAlignment="1" applyProtection="1">
      <alignment horizontal="center" vertical="center"/>
      <protection locked="0"/>
    </xf>
    <xf numFmtId="176" fontId="1" fillId="0" borderId="0" xfId="343" applyNumberFormat="1" applyFont="1" applyFill="1" applyBorder="1" applyAlignment="1" applyProtection="1">
      <alignment vertical="center"/>
    </xf>
    <xf numFmtId="10" fontId="1" fillId="0" borderId="0" xfId="342" applyNumberFormat="1" applyFont="1" applyFill="1" applyBorder="1" applyAlignment="1" applyProtection="1">
      <alignment vertical="center"/>
    </xf>
    <xf numFmtId="0" fontId="22" fillId="0" borderId="21" xfId="0" applyFont="1" applyBorder="1" applyAlignment="1">
      <alignment horizontal="left" vertical="center" wrapText="1"/>
    </xf>
    <xf numFmtId="166" fontId="22" fillId="0" borderId="21" xfId="146" applyFont="1" applyFill="1" applyBorder="1" applyAlignment="1" applyProtection="1">
      <alignment horizontal="center" vertical="center" wrapText="1"/>
    </xf>
    <xf numFmtId="167" fontId="20" fillId="8" borderId="21" xfId="0" applyNumberFormat="1" applyFont="1" applyFill="1" applyBorder="1" applyAlignment="1">
      <alignment horizontal="center" vertical="center" wrapText="1"/>
    </xf>
    <xf numFmtId="165" fontId="20" fillId="8" borderId="32" xfId="127" applyFont="1" applyFill="1" applyBorder="1" applyAlignment="1" applyProtection="1">
      <alignment vertical="center" wrapText="1"/>
    </xf>
    <xf numFmtId="164" fontId="20" fillId="8" borderId="32" xfId="122" applyFont="1" applyFill="1" applyBorder="1" applyAlignment="1" applyProtection="1">
      <alignment vertical="center" wrapText="1"/>
    </xf>
    <xf numFmtId="0" fontId="20" fillId="8" borderId="21" xfId="0" applyFont="1" applyFill="1" applyBorder="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169" fontId="0" fillId="0" borderId="0" xfId="0" applyNumberFormat="1" applyAlignment="1">
      <alignment vertical="center" wrapText="1"/>
    </xf>
    <xf numFmtId="164" fontId="0" fillId="0" borderId="0" xfId="0" applyNumberFormat="1" applyAlignment="1">
      <alignment vertical="center" wrapText="1"/>
    </xf>
    <xf numFmtId="164" fontId="20" fillId="0" borderId="11" xfId="122" applyFont="1" applyFill="1" applyBorder="1" applyAlignment="1" applyProtection="1">
      <alignment horizontal="right" vertical="center" wrapText="1"/>
    </xf>
    <xf numFmtId="0" fontId="20" fillId="0" borderId="0" xfId="0" applyFont="1" applyBorder="1" applyAlignment="1">
      <alignment horizontal="right" vertical="center" wrapText="1"/>
    </xf>
    <xf numFmtId="164" fontId="20" fillId="0" borderId="0" xfId="122" applyFont="1" applyFill="1" applyBorder="1" applyAlignment="1" applyProtection="1">
      <alignment horizontal="right" vertical="center" wrapText="1"/>
    </xf>
    <xf numFmtId="164" fontId="20" fillId="0" borderId="35" xfId="122" applyFont="1" applyFill="1" applyBorder="1" applyAlignment="1" applyProtection="1">
      <alignment horizontal="right" vertical="center" wrapText="1"/>
    </xf>
    <xf numFmtId="167" fontId="20" fillId="8" borderId="22" xfId="0" applyNumberFormat="1" applyFont="1" applyFill="1" applyBorder="1" applyAlignment="1">
      <alignment horizontal="center" vertical="center" wrapText="1"/>
    </xf>
    <xf numFmtId="165" fontId="20" fillId="8" borderId="32" xfId="127" applyFont="1" applyFill="1" applyBorder="1" applyAlignment="1" applyProtection="1">
      <alignment horizontal="right" vertical="center" wrapText="1"/>
    </xf>
    <xf numFmtId="164" fontId="20" fillId="8" borderId="32" xfId="122" applyFont="1" applyFill="1" applyBorder="1" applyAlignment="1" applyProtection="1">
      <alignment horizontal="right" vertical="center" wrapText="1"/>
    </xf>
    <xf numFmtId="0" fontId="21" fillId="8" borderId="32" xfId="0" applyFont="1" applyFill="1" applyBorder="1" applyAlignment="1">
      <alignment horizontal="center" vertical="center" wrapText="1"/>
    </xf>
    <xf numFmtId="166" fontId="21" fillId="8" borderId="32" xfId="146" applyFont="1" applyFill="1" applyBorder="1" applyAlignment="1" applyProtection="1">
      <alignment horizontal="center" vertical="center" wrapText="1"/>
    </xf>
    <xf numFmtId="164" fontId="21" fillId="8" borderId="32" xfId="122" applyFont="1" applyFill="1" applyBorder="1" applyAlignment="1" applyProtection="1">
      <alignment horizontal="center" vertical="center" wrapText="1"/>
    </xf>
    <xf numFmtId="164" fontId="23" fillId="8" borderId="32" xfId="122" applyFont="1" applyFill="1" applyBorder="1" applyAlignment="1" applyProtection="1">
      <alignment horizontal="right" vertical="center" wrapText="1"/>
    </xf>
    <xf numFmtId="0" fontId="22" fillId="8" borderId="32" xfId="0" applyFont="1" applyFill="1" applyBorder="1" applyAlignment="1">
      <alignment horizontal="justify" vertical="center" wrapText="1"/>
    </xf>
    <xf numFmtId="166" fontId="22" fillId="8" borderId="32" xfId="146" applyFont="1" applyFill="1" applyBorder="1" applyAlignment="1" applyProtection="1">
      <alignment horizontal="justify" vertical="center" wrapText="1"/>
    </xf>
    <xf numFmtId="164" fontId="22" fillId="8" borderId="32" xfId="122" applyFont="1" applyFill="1" applyBorder="1" applyAlignment="1" applyProtection="1">
      <alignment horizontal="justify" vertical="center" wrapText="1"/>
    </xf>
    <xf numFmtId="165" fontId="26" fillId="8" borderId="32" xfId="127" applyFont="1" applyFill="1" applyBorder="1" applyAlignment="1" applyProtection="1">
      <alignment vertical="center" wrapText="1"/>
    </xf>
    <xf numFmtId="0" fontId="22" fillId="8" borderId="32" xfId="0" applyFont="1" applyFill="1" applyBorder="1" applyAlignment="1">
      <alignment horizontal="center" vertical="center" wrapText="1"/>
    </xf>
    <xf numFmtId="167" fontId="20" fillId="8" borderId="22" xfId="137" applyNumberFormat="1" applyFont="1" applyFill="1" applyBorder="1" applyAlignment="1">
      <alignment horizontal="center" vertical="center" wrapText="1"/>
    </xf>
    <xf numFmtId="165" fontId="20" fillId="8" borderId="32" xfId="128" applyFont="1" applyFill="1" applyBorder="1" applyAlignment="1" applyProtection="1">
      <alignment horizontal="right" vertical="center" wrapText="1"/>
    </xf>
    <xf numFmtId="9" fontId="0" fillId="0" borderId="0" xfId="341" applyFont="1" applyAlignment="1">
      <alignment vertical="center" wrapText="1"/>
    </xf>
    <xf numFmtId="164" fontId="20" fillId="8" borderId="21" xfId="122" applyFont="1" applyFill="1" applyBorder="1" applyAlignment="1" applyProtection="1">
      <alignment horizontal="center" vertical="center" wrapText="1"/>
    </xf>
    <xf numFmtId="0" fontId="0" fillId="0" borderId="21" xfId="0" applyBorder="1" applyAlignment="1">
      <alignment vertical="center" wrapText="1"/>
    </xf>
    <xf numFmtId="43" fontId="0" fillId="0" borderId="21" xfId="0" applyNumberFormat="1" applyBorder="1" applyAlignment="1">
      <alignment vertical="center" wrapText="1"/>
    </xf>
    <xf numFmtId="173" fontId="22" fillId="0" borderId="21" xfId="122" applyNumberFormat="1" applyFont="1" applyFill="1" applyBorder="1" applyAlignment="1" applyProtection="1">
      <alignment horizontal="center" vertical="center" wrapText="1"/>
    </xf>
    <xf numFmtId="165" fontId="20" fillId="8" borderId="14" xfId="127" applyFont="1" applyFill="1" applyBorder="1" applyAlignment="1" applyProtection="1">
      <alignment vertical="center" wrapText="1"/>
    </xf>
    <xf numFmtId="164" fontId="20" fillId="8" borderId="14" xfId="122" applyFont="1" applyFill="1" applyBorder="1" applyAlignment="1" applyProtection="1">
      <alignment horizontal="right" vertical="center" wrapText="1"/>
    </xf>
    <xf numFmtId="164" fontId="20" fillId="8" borderId="14" xfId="122" applyFont="1" applyFill="1" applyBorder="1" applyAlignment="1" applyProtection="1">
      <alignment vertical="center" wrapText="1"/>
    </xf>
    <xf numFmtId="164" fontId="23" fillId="8" borderId="14" xfId="122" applyFont="1" applyFill="1" applyBorder="1" applyAlignment="1" applyProtection="1">
      <alignment horizontal="right" vertical="center" wrapText="1"/>
    </xf>
    <xf numFmtId="0" fontId="20" fillId="0" borderId="11" xfId="0" applyFont="1" applyBorder="1" applyAlignment="1">
      <alignment vertical="center" wrapText="1"/>
    </xf>
    <xf numFmtId="0" fontId="20" fillId="0" borderId="15" xfId="0" applyFont="1" applyBorder="1" applyAlignment="1">
      <alignment vertical="center" wrapText="1"/>
    </xf>
    <xf numFmtId="0" fontId="20" fillId="0" borderId="0" xfId="0" applyFont="1" applyBorder="1" applyAlignment="1">
      <alignment vertical="center" wrapText="1"/>
    </xf>
    <xf numFmtId="0" fontId="20" fillId="0" borderId="16" xfId="0" applyFont="1" applyBorder="1" applyAlignment="1">
      <alignment vertical="center" wrapText="1"/>
    </xf>
    <xf numFmtId="167" fontId="26" fillId="0" borderId="34" xfId="0" applyNumberFormat="1" applyFont="1" applyFill="1" applyBorder="1" applyAlignment="1">
      <alignment horizontal="left" vertical="center" wrapText="1"/>
    </xf>
    <xf numFmtId="0" fontId="26" fillId="0" borderId="35" xfId="0" applyFont="1" applyFill="1" applyBorder="1" applyAlignment="1">
      <alignment horizontal="justify" vertical="center" wrapText="1"/>
    </xf>
    <xf numFmtId="0" fontId="26" fillId="0" borderId="35" xfId="0" applyFont="1" applyFill="1" applyBorder="1" applyAlignment="1">
      <alignment horizontal="center" vertical="center" wrapText="1"/>
    </xf>
    <xf numFmtId="0" fontId="26" fillId="0" borderId="35" xfId="0" applyFont="1" applyFill="1" applyBorder="1" applyAlignment="1">
      <alignment horizontal="right" vertical="center" wrapText="1"/>
    </xf>
    <xf numFmtId="0" fontId="27" fillId="0" borderId="0" xfId="0" applyFont="1" applyFill="1" applyAlignment="1">
      <alignment vertical="center" wrapText="1"/>
    </xf>
    <xf numFmtId="167" fontId="26" fillId="0" borderId="21" xfId="0" applyNumberFormat="1" applyFont="1" applyFill="1" applyBorder="1" applyAlignment="1">
      <alignment horizontal="left" vertical="center" wrapText="1"/>
    </xf>
    <xf numFmtId="0" fontId="26" fillId="0" borderId="21" xfId="0" applyFont="1" applyFill="1" applyBorder="1" applyAlignment="1">
      <alignment horizontal="justify" vertical="center" wrapText="1"/>
    </xf>
    <xf numFmtId="0" fontId="26" fillId="0" borderId="21" xfId="0" applyFont="1" applyFill="1" applyBorder="1" applyAlignment="1">
      <alignment horizontal="center" vertical="center" wrapText="1"/>
    </xf>
    <xf numFmtId="0" fontId="26" fillId="0" borderId="21" xfId="0" applyFont="1" applyFill="1" applyBorder="1" applyAlignment="1">
      <alignment horizontal="right" vertical="center" wrapText="1"/>
    </xf>
    <xf numFmtId="164" fontId="26" fillId="0" borderId="21" xfId="122" applyFont="1" applyFill="1" applyBorder="1" applyAlignment="1" applyProtection="1">
      <alignment horizontal="right" vertical="center" wrapText="1"/>
    </xf>
    <xf numFmtId="0" fontId="26" fillId="0" borderId="21" xfId="0" applyFont="1" applyFill="1" applyBorder="1" applyAlignment="1">
      <alignment vertical="center" wrapText="1"/>
    </xf>
    <xf numFmtId="10" fontId="26" fillId="0" borderId="36" xfId="0" applyNumberFormat="1" applyFont="1" applyFill="1" applyBorder="1" applyAlignment="1">
      <alignment vertical="center" wrapText="1"/>
    </xf>
    <xf numFmtId="0" fontId="30" fillId="29" borderId="21" xfId="0" applyFont="1" applyFill="1" applyBorder="1" applyAlignment="1">
      <alignment horizontal="left" vertical="center"/>
    </xf>
    <xf numFmtId="0" fontId="32" fillId="27" borderId="21" xfId="0" applyFont="1" applyFill="1" applyBorder="1" applyAlignment="1">
      <alignment vertical="center" wrapText="1"/>
    </xf>
    <xf numFmtId="0" fontId="28" fillId="28" borderId="38" xfId="0" applyFont="1" applyFill="1" applyBorder="1" applyAlignment="1" applyProtection="1">
      <alignment vertical="center"/>
      <protection locked="0"/>
    </xf>
    <xf numFmtId="10" fontId="28" fillId="28" borderId="39" xfId="341" applyNumberFormat="1" applyFont="1" applyFill="1" applyBorder="1" applyAlignment="1" applyProtection="1">
      <alignment vertical="center"/>
      <protection locked="0"/>
    </xf>
    <xf numFmtId="0" fontId="28" fillId="0" borderId="40" xfId="0" applyFont="1" applyBorder="1" applyAlignment="1" applyProtection="1">
      <alignment vertical="center"/>
      <protection locked="0"/>
    </xf>
    <xf numFmtId="10" fontId="29" fillId="0" borderId="41" xfId="341" applyNumberFormat="1" applyFont="1" applyBorder="1" applyAlignment="1" applyProtection="1">
      <alignment horizontal="right" vertical="center"/>
    </xf>
    <xf numFmtId="0" fontId="28" fillId="0" borderId="12"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38" xfId="0" applyFont="1" applyBorder="1" applyAlignment="1" applyProtection="1">
      <alignment vertical="center"/>
      <protection locked="0"/>
    </xf>
    <xf numFmtId="10" fontId="28" fillId="0" borderId="16" xfId="341" applyNumberFormat="1" applyFont="1" applyBorder="1" applyAlignment="1" applyProtection="1">
      <alignment vertical="center"/>
    </xf>
    <xf numFmtId="10" fontId="29" fillId="0" borderId="16" xfId="341" applyNumberFormat="1" applyFont="1" applyBorder="1" applyAlignment="1" applyProtection="1">
      <alignment horizontal="right" vertical="center"/>
    </xf>
    <xf numFmtId="0" fontId="28" fillId="28" borderId="43" xfId="0" applyFont="1" applyFill="1" applyBorder="1" applyAlignment="1" applyProtection="1">
      <alignment vertical="center"/>
      <protection locked="0"/>
    </xf>
    <xf numFmtId="0" fontId="29" fillId="0" borderId="44" xfId="0" applyFont="1" applyBorder="1" applyAlignment="1" applyProtection="1">
      <alignment horizontal="center" vertical="center"/>
      <protection locked="0"/>
    </xf>
    <xf numFmtId="10" fontId="28" fillId="0" borderId="39" xfId="341" applyNumberFormat="1" applyFont="1" applyBorder="1" applyAlignment="1" applyProtection="1">
      <alignment vertical="center"/>
      <protection locked="0"/>
    </xf>
    <xf numFmtId="0" fontId="28" fillId="28" borderId="45" xfId="0" applyFont="1" applyFill="1" applyBorder="1" applyAlignment="1" applyProtection="1">
      <alignment vertical="center"/>
      <protection locked="0"/>
    </xf>
    <xf numFmtId="0" fontId="29" fillId="28" borderId="44" xfId="0" applyFont="1" applyFill="1" applyBorder="1" applyAlignment="1" applyProtection="1">
      <alignment horizontal="center" vertical="center"/>
      <protection locked="0"/>
    </xf>
    <xf numFmtId="10" fontId="29" fillId="0" borderId="46" xfId="341" applyNumberFormat="1" applyFont="1" applyBorder="1" applyAlignment="1" applyProtection="1">
      <alignment vertical="center"/>
    </xf>
    <xf numFmtId="0" fontId="28" fillId="28" borderId="12" xfId="0" applyFont="1" applyFill="1" applyBorder="1" applyAlignment="1" applyProtection="1">
      <alignment vertical="center"/>
      <protection locked="0"/>
    </xf>
    <xf numFmtId="0" fontId="28" fillId="28" borderId="16" xfId="0" applyFont="1" applyFill="1" applyBorder="1" applyAlignment="1" applyProtection="1">
      <alignment vertical="center"/>
      <protection locked="0"/>
    </xf>
    <xf numFmtId="0" fontId="28" fillId="28" borderId="48" xfId="0" applyFont="1" applyFill="1" applyBorder="1" applyAlignment="1" applyProtection="1">
      <alignment horizontal="center" vertical="center"/>
      <protection locked="0"/>
    </xf>
    <xf numFmtId="0" fontId="29" fillId="0" borderId="51" xfId="0" applyFont="1" applyBorder="1" applyAlignment="1" applyProtection="1">
      <alignment vertical="center"/>
      <protection locked="0"/>
    </xf>
    <xf numFmtId="0" fontId="29" fillId="0" borderId="52" xfId="0" applyFont="1" applyBorder="1" applyAlignment="1" applyProtection="1">
      <alignment horizontal="center" vertical="center"/>
      <protection locked="0"/>
    </xf>
    <xf numFmtId="0" fontId="29" fillId="28" borderId="52" xfId="0" applyFont="1" applyFill="1" applyBorder="1" applyAlignment="1" applyProtection="1">
      <alignment vertical="center"/>
      <protection locked="0"/>
    </xf>
    <xf numFmtId="0" fontId="29" fillId="28" borderId="53" xfId="0" applyFont="1" applyFill="1" applyBorder="1" applyAlignment="1" applyProtection="1">
      <alignment vertical="center"/>
      <protection locked="0"/>
    </xf>
    <xf numFmtId="0" fontId="29" fillId="0" borderId="47" xfId="0" applyFont="1" applyBorder="1" applyAlignment="1" applyProtection="1">
      <alignment vertical="center"/>
      <protection locked="0"/>
    </xf>
    <xf numFmtId="0" fontId="29" fillId="28" borderId="23" xfId="0" applyFont="1" applyFill="1" applyBorder="1" applyAlignment="1" applyProtection="1">
      <alignment horizontal="center" vertical="center"/>
      <protection locked="0"/>
    </xf>
    <xf numFmtId="0" fontId="29" fillId="28" borderId="23" xfId="0" applyFont="1" applyFill="1" applyBorder="1" applyAlignment="1" applyProtection="1">
      <alignment vertical="center"/>
      <protection locked="0"/>
    </xf>
    <xf numFmtId="0" fontId="29" fillId="28" borderId="46" xfId="0" applyFont="1" applyFill="1" applyBorder="1" applyAlignment="1" applyProtection="1">
      <alignment vertical="center"/>
      <protection locked="0"/>
    </xf>
    <xf numFmtId="0" fontId="29" fillId="0" borderId="23" xfId="0" applyFont="1" applyBorder="1" applyAlignment="1" applyProtection="1">
      <alignment horizontal="center" vertical="center"/>
      <protection locked="0"/>
    </xf>
    <xf numFmtId="0" fontId="29" fillId="0" borderId="23" xfId="0" applyFont="1" applyBorder="1" applyAlignment="1" applyProtection="1">
      <alignment vertical="center"/>
      <protection locked="0"/>
    </xf>
    <xf numFmtId="0" fontId="29" fillId="0" borderId="46" xfId="0" applyFont="1" applyBorder="1" applyAlignment="1" applyProtection="1">
      <alignment vertical="center"/>
      <protection locked="0"/>
    </xf>
    <xf numFmtId="0" fontId="29" fillId="0" borderId="25" xfId="0" applyFont="1" applyBorder="1" applyAlignment="1" applyProtection="1">
      <alignment vertical="center"/>
      <protection locked="0"/>
    </xf>
    <xf numFmtId="0" fontId="28" fillId="28" borderId="27" xfId="0" applyFont="1" applyFill="1" applyBorder="1" applyAlignment="1" applyProtection="1">
      <alignment horizontal="center" vertical="center"/>
      <protection locked="0"/>
    </xf>
    <xf numFmtId="0" fontId="29" fillId="28" borderId="40" xfId="0" applyFont="1" applyFill="1" applyBorder="1" applyAlignment="1" applyProtection="1">
      <alignment horizontal="left" vertical="center"/>
      <protection locked="0"/>
    </xf>
    <xf numFmtId="10" fontId="28" fillId="28" borderId="19" xfId="341" applyNumberFormat="1" applyFont="1" applyFill="1" applyBorder="1" applyAlignment="1" applyProtection="1">
      <alignment vertical="center"/>
      <protection locked="0"/>
    </xf>
    <xf numFmtId="0" fontId="28" fillId="0" borderId="55" xfId="0" applyFont="1" applyBorder="1" applyAlignment="1" applyProtection="1">
      <alignment vertical="center"/>
      <protection locked="0"/>
    </xf>
    <xf numFmtId="10" fontId="29" fillId="0" borderId="25" xfId="341" applyNumberFormat="1" applyFont="1" applyBorder="1" applyAlignment="1" applyProtection="1">
      <alignment horizontal="right" vertical="center"/>
    </xf>
    <xf numFmtId="0" fontId="28" fillId="0" borderId="56" xfId="0" applyFont="1" applyBorder="1" applyAlignment="1" applyProtection="1">
      <alignment vertical="center"/>
      <protection locked="0"/>
    </xf>
    <xf numFmtId="10" fontId="28" fillId="0" borderId="19" xfId="341" applyNumberFormat="1" applyFont="1" applyBorder="1" applyAlignment="1" applyProtection="1">
      <alignment vertical="center"/>
    </xf>
    <xf numFmtId="10" fontId="29" fillId="0" borderId="18" xfId="341" applyNumberFormat="1" applyFont="1" applyBorder="1" applyAlignment="1" applyProtection="1">
      <alignment horizontal="right" vertical="center"/>
    </xf>
    <xf numFmtId="0" fontId="28" fillId="28" borderId="17" xfId="0" applyFont="1" applyFill="1" applyBorder="1" applyAlignment="1" applyProtection="1">
      <alignment vertical="center"/>
      <protection locked="0"/>
    </xf>
    <xf numFmtId="0" fontId="29" fillId="0" borderId="57" xfId="0" applyFont="1" applyBorder="1" applyAlignment="1" applyProtection="1">
      <alignment horizontal="center" vertical="center"/>
      <protection locked="0"/>
    </xf>
    <xf numFmtId="10" fontId="28" fillId="0" borderId="19" xfId="341" applyNumberFormat="1" applyFont="1" applyBorder="1" applyAlignment="1" applyProtection="1">
      <alignment vertical="center"/>
      <protection locked="0"/>
    </xf>
    <xf numFmtId="0" fontId="28" fillId="28" borderId="58" xfId="0" applyFont="1" applyFill="1" applyBorder="1" applyAlignment="1" applyProtection="1">
      <alignment vertical="center"/>
      <protection locked="0"/>
    </xf>
    <xf numFmtId="0" fontId="29" fillId="28" borderId="57" xfId="0" applyFont="1" applyFill="1" applyBorder="1" applyAlignment="1" applyProtection="1">
      <alignment horizontal="center" vertical="center"/>
      <protection locked="0"/>
    </xf>
    <xf numFmtId="10" fontId="29" fillId="0" borderId="54" xfId="341" applyNumberFormat="1" applyFont="1" applyBorder="1" applyAlignment="1" applyProtection="1">
      <alignment vertical="center"/>
    </xf>
    <xf numFmtId="0" fontId="28" fillId="28" borderId="56" xfId="0" applyFont="1" applyFill="1" applyBorder="1" applyAlignment="1" applyProtection="1">
      <alignment vertical="center"/>
      <protection locked="0"/>
    </xf>
    <xf numFmtId="0" fontId="28" fillId="28" borderId="18" xfId="0" applyFont="1" applyFill="1" applyBorder="1" applyAlignment="1" applyProtection="1">
      <alignment vertical="center"/>
      <protection locked="0"/>
    </xf>
    <xf numFmtId="0" fontId="28" fillId="28" borderId="54" xfId="0" applyFont="1" applyFill="1" applyBorder="1" applyAlignment="1" applyProtection="1">
      <alignment horizontal="center" vertical="center"/>
      <protection locked="0"/>
    </xf>
    <xf numFmtId="0" fontId="28" fillId="28" borderId="59" xfId="0" applyFon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24" xfId="0" applyBorder="1" applyAlignment="1">
      <alignment horizontal="center" vertical="center"/>
    </xf>
    <xf numFmtId="0" fontId="28" fillId="28" borderId="26" xfId="0" applyFont="1" applyFill="1" applyBorder="1" applyAlignment="1" applyProtection="1">
      <alignment horizontal="center" vertical="center"/>
      <protection locked="0"/>
    </xf>
    <xf numFmtId="10" fontId="29" fillId="28" borderId="17" xfId="0" applyNumberFormat="1" applyFont="1" applyFill="1" applyBorder="1" applyAlignment="1" applyProtection="1">
      <alignment horizontal="center" vertical="center"/>
      <protection locked="0"/>
    </xf>
    <xf numFmtId="0" fontId="28" fillId="28" borderId="41" xfId="0" applyFont="1" applyFill="1" applyBorder="1" applyAlignment="1" applyProtection="1">
      <alignment horizontal="center" vertical="center"/>
      <protection locked="0"/>
    </xf>
    <xf numFmtId="0" fontId="30" fillId="29" borderId="54" xfId="0" applyFont="1" applyFill="1" applyBorder="1" applyAlignment="1">
      <alignment horizontal="left" vertical="center"/>
    </xf>
    <xf numFmtId="0" fontId="32" fillId="27" borderId="54" xfId="0" applyFont="1" applyFill="1" applyBorder="1" applyAlignment="1">
      <alignment vertical="center" wrapText="1"/>
    </xf>
    <xf numFmtId="0" fontId="29" fillId="0" borderId="54" xfId="0" applyFont="1" applyBorder="1" applyAlignment="1" applyProtection="1">
      <alignment vertical="center"/>
      <protection locked="0"/>
    </xf>
    <xf numFmtId="0" fontId="29" fillId="0" borderId="54" xfId="0" applyFont="1" applyBorder="1" applyAlignment="1" applyProtection="1">
      <alignment horizontal="center" vertical="center"/>
      <protection locked="0"/>
    </xf>
    <xf numFmtId="0" fontId="29" fillId="28" borderId="54" xfId="0" applyFont="1" applyFill="1" applyBorder="1" applyAlignment="1" applyProtection="1">
      <alignment vertical="center"/>
      <protection locked="0"/>
    </xf>
    <xf numFmtId="0" fontId="29" fillId="28" borderId="54" xfId="0" applyFont="1" applyFill="1" applyBorder="1" applyAlignment="1" applyProtection="1">
      <alignment horizontal="center" vertical="center"/>
      <protection locked="0"/>
    </xf>
    <xf numFmtId="0" fontId="20" fillId="0" borderId="35" xfId="0" applyFont="1" applyFill="1" applyBorder="1" applyAlignment="1">
      <alignment horizontal="right" vertical="center" wrapText="1"/>
    </xf>
    <xf numFmtId="10" fontId="20" fillId="0" borderId="35" xfId="341" applyNumberFormat="1" applyFont="1" applyFill="1" applyBorder="1" applyAlignment="1">
      <alignment horizontal="left" vertical="center" wrapText="1"/>
    </xf>
    <xf numFmtId="49" fontId="20" fillId="8" borderId="60" xfId="0" applyNumberFormat="1" applyFont="1" applyFill="1" applyBorder="1" applyAlignment="1">
      <alignment horizontal="center" vertical="center" wrapText="1"/>
    </xf>
    <xf numFmtId="0" fontId="20" fillId="8" borderId="60" xfId="0" applyFont="1" applyFill="1" applyBorder="1" applyAlignment="1">
      <alignment horizontal="center" vertical="center" wrapText="1"/>
    </xf>
    <xf numFmtId="170" fontId="20" fillId="8" borderId="60" xfId="0" applyNumberFormat="1" applyFont="1" applyFill="1" applyBorder="1" applyAlignment="1">
      <alignment horizontal="center" vertical="center" wrapText="1"/>
    </xf>
    <xf numFmtId="49" fontId="20" fillId="0" borderId="60" xfId="0" applyNumberFormat="1" applyFont="1" applyBorder="1" applyAlignment="1">
      <alignment horizontal="center" vertical="center" wrapText="1"/>
    </xf>
    <xf numFmtId="4" fontId="20" fillId="0" borderId="60" xfId="0" applyNumberFormat="1" applyFont="1" applyBorder="1" applyAlignment="1">
      <alignment vertical="center" wrapText="1"/>
    </xf>
    <xf numFmtId="10" fontId="21" fillId="0" borderId="60" xfId="0" applyNumberFormat="1" applyFont="1" applyFill="1" applyBorder="1" applyAlignment="1">
      <alignment horizontal="center" vertical="center" wrapText="1"/>
    </xf>
    <xf numFmtId="4" fontId="21" fillId="0" borderId="60" xfId="0" applyNumberFormat="1" applyFont="1" applyFill="1" applyBorder="1" applyAlignment="1">
      <alignment horizontal="center" vertical="center" wrapText="1"/>
    </xf>
    <xf numFmtId="49" fontId="20" fillId="0" borderId="60" xfId="0" applyNumberFormat="1" applyFont="1" applyFill="1" applyBorder="1" applyAlignment="1">
      <alignment horizontal="center" vertical="center" wrapText="1"/>
    </xf>
    <xf numFmtId="49" fontId="20" fillId="0" borderId="60" xfId="0" applyNumberFormat="1" applyFont="1" applyBorder="1" applyAlignment="1">
      <alignment vertical="center" wrapText="1"/>
    </xf>
    <xf numFmtId="9" fontId="21" fillId="0" borderId="60" xfId="0" applyNumberFormat="1" applyFont="1" applyFill="1" applyBorder="1" applyAlignment="1">
      <alignment horizontal="center" vertical="center" wrapText="1"/>
    </xf>
    <xf numFmtId="0" fontId="20" fillId="0" borderId="60" xfId="0" applyFont="1" applyFill="1" applyBorder="1" applyAlignment="1">
      <alignment vertical="center" wrapText="1"/>
    </xf>
    <xf numFmtId="49" fontId="20" fillId="0" borderId="60" xfId="0" applyNumberFormat="1" applyFont="1" applyFill="1" applyBorder="1" applyAlignment="1">
      <alignment vertical="center" wrapText="1"/>
    </xf>
    <xf numFmtId="49" fontId="21" fillId="0" borderId="60" xfId="0" applyNumberFormat="1" applyFont="1" applyFill="1" applyBorder="1" applyAlignment="1">
      <alignment horizontal="center" vertical="center"/>
    </xf>
    <xf numFmtId="49" fontId="20" fillId="0" borderId="6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vertical="center"/>
    </xf>
    <xf numFmtId="0" fontId="21" fillId="0" borderId="0" xfId="0" applyFont="1" applyFill="1" applyBorder="1" applyAlignment="1">
      <alignment vertical="center"/>
    </xf>
    <xf numFmtId="10" fontId="21" fillId="0" borderId="0" xfId="0" applyNumberFormat="1" applyFont="1" applyFill="1" applyBorder="1" applyAlignment="1">
      <alignment vertical="center"/>
    </xf>
    <xf numFmtId="0" fontId="21" fillId="24" borderId="60" xfId="0" applyFont="1" applyFill="1" applyBorder="1" applyAlignment="1">
      <alignment horizontal="center" vertical="center"/>
    </xf>
    <xf numFmtId="0" fontId="21" fillId="0" borderId="60" xfId="0" applyFont="1" applyFill="1" applyBorder="1" applyAlignment="1">
      <alignment horizontal="center" vertical="center"/>
    </xf>
    <xf numFmtId="0" fontId="20" fillId="0" borderId="0" xfId="0" applyFont="1" applyFill="1" applyBorder="1" applyAlignment="1">
      <alignment vertical="center"/>
    </xf>
    <xf numFmtId="0" fontId="25" fillId="0" borderId="0" xfId="0" applyFont="1" applyFill="1" applyBorder="1" applyAlignment="1">
      <alignment vertical="center"/>
    </xf>
    <xf numFmtId="10" fontId="21" fillId="0" borderId="60" xfId="0" applyNumberFormat="1" applyFont="1" applyFill="1" applyBorder="1" applyAlignment="1">
      <alignment horizontal="center" vertical="center"/>
    </xf>
    <xf numFmtId="0" fontId="21" fillId="0" borderId="60" xfId="0" applyFont="1" applyFill="1" applyBorder="1" applyAlignment="1">
      <alignment horizontal="left" vertical="center"/>
    </xf>
    <xf numFmtId="4" fontId="21" fillId="0" borderId="60" xfId="0" applyNumberFormat="1" applyFont="1" applyFill="1" applyBorder="1" applyAlignment="1">
      <alignment horizontal="center" vertical="center"/>
    </xf>
    <xf numFmtId="10" fontId="0" fillId="0" borderId="0" xfId="0" applyNumberFormat="1" applyFont="1" applyFill="1" applyBorder="1" applyAlignment="1">
      <alignment vertical="center"/>
    </xf>
    <xf numFmtId="0" fontId="20" fillId="0" borderId="60" xfId="0" applyFont="1" applyFill="1" applyBorder="1" applyAlignment="1">
      <alignment horizontal="left" vertical="center"/>
    </xf>
    <xf numFmtId="0" fontId="20" fillId="0" borderId="60" xfId="0" applyFont="1" applyFill="1" applyBorder="1" applyAlignment="1">
      <alignment horizontal="center" vertical="center"/>
    </xf>
    <xf numFmtId="175" fontId="21" fillId="0" borderId="0" xfId="0" applyNumberFormat="1" applyFont="1" applyFill="1" applyBorder="1" applyAlignment="1">
      <alignment vertical="center"/>
    </xf>
    <xf numFmtId="166" fontId="24" fillId="0" borderId="0" xfId="146" applyFill="1" applyBorder="1" applyAlignment="1">
      <alignment vertical="center"/>
    </xf>
    <xf numFmtId="171" fontId="20" fillId="0" borderId="60" xfId="0" applyNumberFormat="1" applyFont="1" applyFill="1" applyBorder="1" applyAlignment="1">
      <alignment horizontal="center" vertical="center"/>
    </xf>
    <xf numFmtId="4" fontId="20" fillId="0" borderId="60" xfId="0" applyNumberFormat="1" applyFont="1" applyFill="1" applyBorder="1" applyAlignment="1">
      <alignment horizontal="center" vertical="center"/>
    </xf>
    <xf numFmtId="43" fontId="20" fillId="0" borderId="0" xfId="0" applyNumberFormat="1" applyFont="1" applyFill="1" applyBorder="1" applyAlignment="1">
      <alignment vertical="center"/>
    </xf>
    <xf numFmtId="0" fontId="0" fillId="0" borderId="0" xfId="0" applyFont="1" applyFill="1" applyAlignment="1">
      <alignment horizontal="left" vertical="center" wrapText="1"/>
    </xf>
    <xf numFmtId="4" fontId="20" fillId="0" borderId="60"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10" fontId="20" fillId="0" borderId="60" xfId="0" applyNumberFormat="1" applyFont="1" applyFill="1" applyBorder="1" applyAlignment="1">
      <alignment horizontal="center" vertical="center"/>
    </xf>
    <xf numFmtId="10" fontId="29" fillId="28" borderId="19" xfId="0" applyNumberFormat="1" applyFont="1" applyFill="1" applyBorder="1" applyAlignment="1" applyProtection="1">
      <alignment horizontal="right" vertical="center"/>
      <protection locked="0"/>
    </xf>
    <xf numFmtId="10" fontId="0" fillId="0" borderId="0" xfId="341" applyNumberFormat="1" applyFont="1" applyFill="1" applyAlignment="1">
      <alignment horizontal="center" vertical="center" wrapText="1"/>
    </xf>
    <xf numFmtId="0" fontId="28" fillId="0" borderId="61" xfId="0" applyFont="1" applyBorder="1" applyAlignment="1" applyProtection="1">
      <alignment vertical="center"/>
      <protection locked="0"/>
    </xf>
    <xf numFmtId="10" fontId="28" fillId="0" borderId="62" xfId="341" applyNumberFormat="1" applyFont="1" applyBorder="1" applyAlignment="1" applyProtection="1">
      <alignment vertical="center"/>
    </xf>
    <xf numFmtId="0" fontId="28" fillId="0" borderId="63" xfId="0" applyFont="1" applyBorder="1" applyAlignment="1" applyProtection="1">
      <alignment vertical="center"/>
      <protection locked="0"/>
    </xf>
    <xf numFmtId="10" fontId="28" fillId="0" borderId="64" xfId="341" applyNumberFormat="1" applyFont="1" applyBorder="1" applyAlignment="1" applyProtection="1">
      <alignment vertical="center"/>
    </xf>
    <xf numFmtId="167" fontId="20" fillId="0" borderId="0" xfId="0" applyNumberFormat="1" applyFont="1" applyBorder="1" applyAlignment="1">
      <alignment horizontal="center" vertical="center"/>
    </xf>
    <xf numFmtId="0" fontId="20" fillId="0" borderId="60" xfId="0" applyFont="1" applyFill="1" applyBorder="1" applyAlignment="1">
      <alignment horizontal="center" vertical="center" wrapText="1"/>
    </xf>
    <xf numFmtId="0" fontId="20" fillId="0" borderId="60" xfId="0" applyFont="1" applyFill="1" applyBorder="1" applyAlignment="1">
      <alignment horizontal="center" vertical="center"/>
    </xf>
    <xf numFmtId="0" fontId="20" fillId="8" borderId="60" xfId="0" applyFont="1" applyFill="1" applyBorder="1" applyAlignment="1">
      <alignment horizontal="left" vertical="center" wrapText="1"/>
    </xf>
    <xf numFmtId="0" fontId="20" fillId="8" borderId="60" xfId="0" applyFont="1" applyFill="1" applyBorder="1" applyAlignment="1">
      <alignment horizontal="center" vertical="center"/>
    </xf>
    <xf numFmtId="0" fontId="20" fillId="0" borderId="11" xfId="0" applyFont="1" applyBorder="1" applyAlignment="1">
      <alignment horizontal="left" vertical="center" wrapText="1"/>
    </xf>
    <xf numFmtId="167" fontId="20" fillId="0" borderId="20" xfId="0" applyNumberFormat="1" applyFont="1" applyBorder="1" applyAlignment="1">
      <alignment horizontal="left" vertical="center" wrapText="1"/>
    </xf>
    <xf numFmtId="167" fontId="20" fillId="0" borderId="11" xfId="0" applyNumberFormat="1" applyFont="1" applyBorder="1" applyAlignment="1">
      <alignment horizontal="left" vertical="center" wrapText="1"/>
    </xf>
    <xf numFmtId="167" fontId="20" fillId="0" borderId="12" xfId="0" applyNumberFormat="1" applyFont="1" applyBorder="1" applyAlignment="1">
      <alignment horizontal="left" vertical="center" wrapText="1"/>
    </xf>
    <xf numFmtId="167" fontId="20" fillId="0" borderId="0" xfId="0" applyNumberFormat="1" applyFont="1" applyBorder="1" applyAlignment="1">
      <alignment horizontal="left" vertical="center" wrapText="1"/>
    </xf>
    <xf numFmtId="165" fontId="20" fillId="8" borderId="32" xfId="127" applyFont="1" applyFill="1" applyBorder="1" applyAlignment="1" applyProtection="1">
      <alignment horizontal="left" vertical="center" wrapText="1"/>
    </xf>
    <xf numFmtId="165" fontId="20" fillId="8" borderId="32" xfId="128" applyFont="1" applyFill="1" applyBorder="1" applyAlignment="1" applyProtection="1">
      <alignment horizontal="left" vertical="center" wrapText="1"/>
    </xf>
    <xf numFmtId="167" fontId="20" fillId="8" borderId="21" xfId="0" applyNumberFormat="1" applyFont="1" applyFill="1" applyBorder="1" applyAlignment="1">
      <alignment horizontal="center" vertical="center" wrapText="1"/>
    </xf>
    <xf numFmtId="0" fontId="20" fillId="8" borderId="21" xfId="0" applyFont="1" applyFill="1" applyBorder="1" applyAlignment="1">
      <alignment horizontal="center" vertical="center" wrapText="1"/>
    </xf>
    <xf numFmtId="0" fontId="31" fillId="27" borderId="21" xfId="0" applyFont="1" applyFill="1" applyBorder="1" applyAlignment="1" applyProtection="1">
      <alignment vertical="center" wrapText="1"/>
    </xf>
    <xf numFmtId="0" fontId="0" fillId="0" borderId="21" xfId="0" applyBorder="1" applyAlignment="1">
      <alignment vertical="center"/>
    </xf>
    <xf numFmtId="10" fontId="29" fillId="0" borderId="42" xfId="0" applyNumberFormat="1" applyFont="1" applyBorder="1" applyAlignment="1">
      <alignment horizontal="right" vertical="center"/>
    </xf>
    <xf numFmtId="10" fontId="0" fillId="0" borderId="39" xfId="0" applyNumberFormat="1" applyBorder="1" applyAlignment="1">
      <alignment horizontal="right" vertical="center"/>
    </xf>
    <xf numFmtId="10" fontId="0" fillId="0" borderId="50" xfId="0" applyNumberFormat="1" applyBorder="1" applyAlignment="1">
      <alignment horizontal="right" vertical="center"/>
    </xf>
    <xf numFmtId="0" fontId="28" fillId="0" borderId="12" xfId="0" applyFont="1" applyBorder="1" applyAlignment="1" applyProtection="1">
      <alignment horizontal="center" vertical="center"/>
      <protection locked="0"/>
    </xf>
    <xf numFmtId="0" fontId="0" fillId="0" borderId="0" xfId="0" applyBorder="1" applyAlignment="1">
      <alignment horizontal="center" vertical="center"/>
    </xf>
    <xf numFmtId="0" fontId="0" fillId="0" borderId="18" xfId="0" applyBorder="1" applyAlignment="1">
      <alignment horizontal="center" vertical="center"/>
    </xf>
    <xf numFmtId="0" fontId="31" fillId="27" borderId="21" xfId="0" applyFont="1" applyFill="1" applyBorder="1" applyAlignment="1" applyProtection="1">
      <alignment horizontal="left" vertical="center" wrapText="1"/>
    </xf>
    <xf numFmtId="0" fontId="31" fillId="27" borderId="22" xfId="0" applyFont="1" applyFill="1" applyBorder="1" applyAlignment="1" applyProtection="1">
      <alignment horizontal="left" vertical="center" wrapText="1"/>
    </xf>
    <xf numFmtId="0" fontId="31" fillId="27" borderId="32" xfId="0" applyFont="1" applyFill="1" applyBorder="1" applyAlignment="1" applyProtection="1">
      <alignment horizontal="left" vertical="center" wrapText="1"/>
    </xf>
    <xf numFmtId="0" fontId="31" fillId="27" borderId="14" xfId="0" applyFont="1" applyFill="1" applyBorder="1" applyAlignment="1" applyProtection="1">
      <alignment horizontal="left" vertical="center" wrapText="1"/>
    </xf>
    <xf numFmtId="14" fontId="31" fillId="27" borderId="21" xfId="0" applyNumberFormat="1" applyFont="1" applyFill="1" applyBorder="1" applyAlignment="1" applyProtection="1">
      <alignment horizontal="left" vertical="center" wrapText="1"/>
    </xf>
    <xf numFmtId="0" fontId="28" fillId="28" borderId="34" xfId="0" applyFont="1" applyFill="1" applyBorder="1" applyAlignment="1" applyProtection="1">
      <alignment horizontal="center" vertical="center"/>
      <protection locked="0"/>
    </xf>
    <xf numFmtId="0" fontId="28" fillId="28" borderId="13" xfId="0" applyFont="1" applyFill="1" applyBorder="1" applyAlignment="1" applyProtection="1">
      <alignment horizontal="center" vertical="center"/>
      <protection locked="0"/>
    </xf>
    <xf numFmtId="0" fontId="28" fillId="28" borderId="49" xfId="0" applyFont="1" applyFill="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8" fillId="28" borderId="58" xfId="0" applyFont="1" applyFill="1" applyBorder="1" applyAlignment="1" applyProtection="1">
      <alignment horizontal="center" vertical="center"/>
      <protection locked="0"/>
    </xf>
    <xf numFmtId="0" fontId="28" fillId="28" borderId="37" xfId="0" applyFont="1" applyFill="1" applyBorder="1" applyAlignment="1" applyProtection="1">
      <alignment horizontal="center" vertical="center"/>
      <protection locked="0"/>
    </xf>
    <xf numFmtId="0" fontId="28" fillId="28" borderId="57" xfId="0" applyFont="1" applyFill="1" applyBorder="1" applyAlignment="1" applyProtection="1">
      <alignment horizontal="center" vertical="center"/>
      <protection locked="0"/>
    </xf>
    <xf numFmtId="0" fontId="31" fillId="27" borderId="54" xfId="0" applyFont="1" applyFill="1" applyBorder="1" applyAlignment="1" applyProtection="1">
      <alignment vertical="center" wrapText="1"/>
    </xf>
    <xf numFmtId="0" fontId="0" fillId="0" borderId="54" xfId="0" applyBorder="1" applyAlignment="1">
      <alignment vertical="center"/>
    </xf>
    <xf numFmtId="0" fontId="29" fillId="28" borderId="55" xfId="0" applyFont="1" applyFill="1" applyBorder="1" applyAlignment="1" applyProtection="1">
      <alignment horizontal="left" vertical="center"/>
      <protection locked="0"/>
    </xf>
    <xf numFmtId="0" fontId="25" fillId="0" borderId="27" xfId="0" applyFont="1" applyBorder="1" applyAlignment="1">
      <alignment horizontal="left" vertical="center"/>
    </xf>
    <xf numFmtId="0" fontId="25" fillId="0" borderId="25" xfId="0" applyFont="1" applyBorder="1" applyAlignment="1">
      <alignment horizontal="left" vertical="center"/>
    </xf>
    <xf numFmtId="0" fontId="31" fillId="27" borderId="54" xfId="0" applyFont="1" applyFill="1" applyBorder="1" applyAlignment="1" applyProtection="1">
      <alignment horizontal="left" vertical="center" wrapText="1"/>
    </xf>
    <xf numFmtId="14" fontId="31" fillId="27" borderId="54" xfId="0" applyNumberFormat="1" applyFont="1" applyFill="1" applyBorder="1" applyAlignment="1" applyProtection="1">
      <alignment horizontal="left" vertical="center" wrapText="1"/>
    </xf>
  </cellXfs>
  <cellStyles count="344">
    <cellStyle name="20% - Ênfase1" xfId="1" builtinId="30" customBuiltin="1"/>
    <cellStyle name="20% - Ênfase1 1" xfId="2"/>
    <cellStyle name="20% - Ênfase1 2" xfId="3"/>
    <cellStyle name="20% - Ênfase1 3" xfId="4"/>
    <cellStyle name="20% - Ênfase2" xfId="5" builtinId="34" customBuiltin="1"/>
    <cellStyle name="20% - Ênfase2 1" xfId="6"/>
    <cellStyle name="20% - Ênfase2 2" xfId="7"/>
    <cellStyle name="20% - Ênfase2 3" xfId="8"/>
    <cellStyle name="20% - Ênfase3" xfId="9" builtinId="38" customBuiltin="1"/>
    <cellStyle name="20% - Ênfase3 1" xfId="10"/>
    <cellStyle name="20% - Ênfase3 2" xfId="11"/>
    <cellStyle name="20% - Ênfase3 3" xfId="12"/>
    <cellStyle name="20% - Ênfase4" xfId="13" builtinId="42" customBuiltin="1"/>
    <cellStyle name="20% - Ênfase4 1" xfId="14"/>
    <cellStyle name="20% - Ênfase4 2" xfId="15"/>
    <cellStyle name="20% - Ênfase4 3" xfId="16"/>
    <cellStyle name="20% - Ênfase5" xfId="17" builtinId="46" customBuiltin="1"/>
    <cellStyle name="20% - Ênfase5 1" xfId="18"/>
    <cellStyle name="20% - Ênfase5 2" xfId="19"/>
    <cellStyle name="20% - Ênfase5 3" xfId="20"/>
    <cellStyle name="20% - Ênfase6" xfId="21" builtinId="50" customBuiltin="1"/>
    <cellStyle name="20% - Ênfase6 1" xfId="22"/>
    <cellStyle name="20% - Ênfase6 2" xfId="23"/>
    <cellStyle name="20% - Ênfase6 3" xfId="24"/>
    <cellStyle name="40% - Ênfase1" xfId="25" builtinId="31" customBuiltin="1"/>
    <cellStyle name="40% - Ênfase1 1" xfId="26"/>
    <cellStyle name="40% - Ênfase1 2" xfId="27"/>
    <cellStyle name="40% - Ênfase1 3" xfId="28"/>
    <cellStyle name="40% - Ênfase2" xfId="29" builtinId="35" customBuiltin="1"/>
    <cellStyle name="40% - Ênfase2 1" xfId="30"/>
    <cellStyle name="40% - Ênfase2 2" xfId="31"/>
    <cellStyle name="40% - Ênfase2 3" xfId="32"/>
    <cellStyle name="40% - Ênfase3" xfId="33" builtinId="39" customBuiltin="1"/>
    <cellStyle name="40% - Ênfase3 1" xfId="34"/>
    <cellStyle name="40% - Ênfase3 2" xfId="35"/>
    <cellStyle name="40% - Ênfase3 3" xfId="36"/>
    <cellStyle name="40% - Ênfase4" xfId="37" builtinId="43" customBuiltin="1"/>
    <cellStyle name="40% - Ênfase4 1" xfId="38"/>
    <cellStyle name="40% - Ênfase4 2" xfId="39"/>
    <cellStyle name="40% - Ênfase4 3" xfId="40"/>
    <cellStyle name="40% - Ênfase5" xfId="41" builtinId="47" customBuiltin="1"/>
    <cellStyle name="40% - Ênfase5 1" xfId="42"/>
    <cellStyle name="40% - Ênfase5 2" xfId="43"/>
    <cellStyle name="40% - Ênfase5 3" xfId="44"/>
    <cellStyle name="40% - Ênfase6" xfId="45" builtinId="51" customBuiltin="1"/>
    <cellStyle name="40% - Ênfase6 1" xfId="46"/>
    <cellStyle name="40% - Ênfase6 2" xfId="47"/>
    <cellStyle name="40% - Ênfase6 3" xfId="48"/>
    <cellStyle name="60% - Ênfase1" xfId="49" builtinId="32" customBuiltin="1"/>
    <cellStyle name="60% - Ênfase1 1" xfId="50"/>
    <cellStyle name="60% - Ênfase1 2" xfId="51"/>
    <cellStyle name="60% - Ênfase1 3" xfId="52"/>
    <cellStyle name="60% - Ênfase2" xfId="53" builtinId="36" customBuiltin="1"/>
    <cellStyle name="60% - Ênfase2 1" xfId="54"/>
    <cellStyle name="60% - Ênfase2 2" xfId="55"/>
    <cellStyle name="60% - Ênfase2 3" xfId="56"/>
    <cellStyle name="60% - Ênfase3" xfId="57" builtinId="40" customBuiltin="1"/>
    <cellStyle name="60% - Ênfase3 1" xfId="58"/>
    <cellStyle name="60% - Ênfase3 2" xfId="59"/>
    <cellStyle name="60% - Ênfase3 3" xfId="60"/>
    <cellStyle name="60% - Ênfase4" xfId="61" builtinId="44" customBuiltin="1"/>
    <cellStyle name="60% - Ênfase4 1" xfId="62"/>
    <cellStyle name="60% - Ênfase4 2" xfId="63"/>
    <cellStyle name="60% - Ênfase4 3" xfId="64"/>
    <cellStyle name="60% - Ênfase5" xfId="65" builtinId="48" customBuiltin="1"/>
    <cellStyle name="60% - Ênfase5 1" xfId="66"/>
    <cellStyle name="60% - Ênfase5 2" xfId="67"/>
    <cellStyle name="60% - Ênfase5 3" xfId="68"/>
    <cellStyle name="60% - Ênfase6" xfId="69" builtinId="52" customBuiltin="1"/>
    <cellStyle name="60% - Ênfase6 1" xfId="70"/>
    <cellStyle name="60% - Ênfase6 2" xfId="71"/>
    <cellStyle name="60% - Ênfase6 3" xfId="72"/>
    <cellStyle name="Bom" xfId="73" builtinId="26" customBuiltin="1"/>
    <cellStyle name="Bom 1" xfId="74"/>
    <cellStyle name="Bom 2" xfId="75"/>
    <cellStyle name="Bom 3" xfId="76"/>
    <cellStyle name="Cálculo" xfId="77" builtinId="22" customBuiltin="1"/>
    <cellStyle name="Cálculo 1" xfId="78"/>
    <cellStyle name="Cálculo 1 2" xfId="245"/>
    <cellStyle name="Cálculo 1 3" xfId="254"/>
    <cellStyle name="Cálculo 1 4" xfId="241"/>
    <cellStyle name="Cálculo 1 5" xfId="262"/>
    <cellStyle name="Cálculo 1 6" xfId="233"/>
    <cellStyle name="Cálculo 1 7" xfId="250"/>
    <cellStyle name="Cálculo 1 8" xfId="225"/>
    <cellStyle name="Cálculo 10" xfId="224"/>
    <cellStyle name="Cálculo 2" xfId="79"/>
    <cellStyle name="Cálculo 2 2" xfId="246"/>
    <cellStyle name="Cálculo 2 3" xfId="253"/>
    <cellStyle name="Cálculo 2 4" xfId="242"/>
    <cellStyle name="Cálculo 2 5" xfId="257"/>
    <cellStyle name="Cálculo 2 6" xfId="234"/>
    <cellStyle name="Cálculo 2 7" xfId="249"/>
    <cellStyle name="Cálculo 2 8" xfId="226"/>
    <cellStyle name="Cálculo 3" xfId="80"/>
    <cellStyle name="Cálculo 3 2" xfId="247"/>
    <cellStyle name="Cálculo 3 3" xfId="252"/>
    <cellStyle name="Cálculo 3 4" xfId="243"/>
    <cellStyle name="Cálculo 3 5" xfId="256"/>
    <cellStyle name="Cálculo 3 6" xfId="239"/>
    <cellStyle name="Cálculo 3 7" xfId="248"/>
    <cellStyle name="Cálculo 3 8" xfId="227"/>
    <cellStyle name="Cálculo 4" xfId="244"/>
    <cellStyle name="Cálculo 5" xfId="255"/>
    <cellStyle name="Cálculo 6" xfId="240"/>
    <cellStyle name="Cálculo 7" xfId="263"/>
    <cellStyle name="Cálculo 8" xfId="232"/>
    <cellStyle name="Cálculo 9" xfId="251"/>
    <cellStyle name="Célula de Verificação" xfId="81" builtinId="23" customBuiltin="1"/>
    <cellStyle name="Célula de Verificação 1" xfId="82"/>
    <cellStyle name="Célula de Verificação 2" xfId="83"/>
    <cellStyle name="Célula de Verificação 3" xfId="84"/>
    <cellStyle name="Célula Vinculada" xfId="85" builtinId="24" customBuiltin="1"/>
    <cellStyle name="Célula Vinculada 1" xfId="86"/>
    <cellStyle name="Célula Vinculada 2" xfId="87"/>
    <cellStyle name="Célula Vinculada 3" xfId="88"/>
    <cellStyle name="Ênfase1" xfId="89" builtinId="29" customBuiltin="1"/>
    <cellStyle name="Ênfase1 1" xfId="90"/>
    <cellStyle name="Ênfase1 2" xfId="91"/>
    <cellStyle name="Ênfase1 3" xfId="92"/>
    <cellStyle name="Ênfase2" xfId="93" builtinId="33" customBuiltin="1"/>
    <cellStyle name="Ênfase2 1" xfId="94"/>
    <cellStyle name="Ênfase2 2" xfId="95"/>
    <cellStyle name="Ênfase2 3" xfId="96"/>
    <cellStyle name="Ênfase3" xfId="97" builtinId="37" customBuiltin="1"/>
    <cellStyle name="Ênfase3 1" xfId="98"/>
    <cellStyle name="Ênfase3 2" xfId="99"/>
    <cellStyle name="Ênfase3 3" xfId="100"/>
    <cellStyle name="Ênfase4" xfId="101" builtinId="41" customBuiltin="1"/>
    <cellStyle name="Ênfase4 1" xfId="102"/>
    <cellStyle name="Ênfase4 2" xfId="103"/>
    <cellStyle name="Ênfase4 3" xfId="104"/>
    <cellStyle name="Ênfase5" xfId="105" builtinId="45" customBuiltin="1"/>
    <cellStyle name="Ênfase5 1" xfId="106"/>
    <cellStyle name="Ênfase5 2" xfId="107"/>
    <cellStyle name="Ênfase5 3" xfId="108"/>
    <cellStyle name="Ênfase6" xfId="109" builtinId="49" customBuiltin="1"/>
    <cellStyle name="Ênfase6 1" xfId="110"/>
    <cellStyle name="Ênfase6 2" xfId="111"/>
    <cellStyle name="Ênfase6 3" xfId="112"/>
    <cellStyle name="Entrada" xfId="113" builtinId="20" customBuiltin="1"/>
    <cellStyle name="Entrada 1" xfId="114"/>
    <cellStyle name="Entrada 1 2" xfId="259"/>
    <cellStyle name="Entrada 1 3" xfId="237"/>
    <cellStyle name="Entrada 1 4" xfId="265"/>
    <cellStyle name="Entrada 1 5" xfId="230"/>
    <cellStyle name="Entrada 1 6" xfId="271"/>
    <cellStyle name="Entrada 1 7" xfId="309"/>
    <cellStyle name="Entrada 1 8" xfId="269"/>
    <cellStyle name="Entrada 10" xfId="268"/>
    <cellStyle name="Entrada 2" xfId="115"/>
    <cellStyle name="Entrada 2 2" xfId="260"/>
    <cellStyle name="Entrada 2 3" xfId="236"/>
    <cellStyle name="Entrada 2 4" xfId="266"/>
    <cellStyle name="Entrada 2 5" xfId="229"/>
    <cellStyle name="Entrada 2 6" xfId="272"/>
    <cellStyle name="Entrada 2 7" xfId="311"/>
    <cellStyle name="Entrada 2 8" xfId="274"/>
    <cellStyle name="Entrada 3" xfId="116"/>
    <cellStyle name="Entrada 3 2" xfId="261"/>
    <cellStyle name="Entrada 3 3" xfId="235"/>
    <cellStyle name="Entrada 3 4" xfId="267"/>
    <cellStyle name="Entrada 3 5" xfId="228"/>
    <cellStyle name="Entrada 3 6" xfId="273"/>
    <cellStyle name="Entrada 3 7" xfId="310"/>
    <cellStyle name="Entrada 3 8" xfId="275"/>
    <cellStyle name="Entrada 4" xfId="258"/>
    <cellStyle name="Entrada 5" xfId="238"/>
    <cellStyle name="Entrada 6" xfId="264"/>
    <cellStyle name="Entrada 7" xfId="231"/>
    <cellStyle name="Entrada 8" xfId="270"/>
    <cellStyle name="Entrada 9" xfId="308"/>
    <cellStyle name="Excel_BuiltIn_Comma 1" xfId="117"/>
    <cellStyle name="Incorreto" xfId="118" builtinId="27" customBuiltin="1"/>
    <cellStyle name="Incorreto 1" xfId="119"/>
    <cellStyle name="Incorreto 2" xfId="120"/>
    <cellStyle name="Incorreto 3" xfId="121"/>
    <cellStyle name="Moeda" xfId="122" builtinId="4"/>
    <cellStyle name="Moeda 2" xfId="123"/>
    <cellStyle name="Moeda 2 1" xfId="124"/>
    <cellStyle name="Moeda 2 2" xfId="125"/>
    <cellStyle name="Moeda 2 3" xfId="126"/>
    <cellStyle name="Moeda_Plan1" xfId="127"/>
    <cellStyle name="Moeda_Plan1_EST-POÇOS DE CALDAS" xfId="128"/>
    <cellStyle name="Neutra" xfId="129" builtinId="28" customBuiltin="1"/>
    <cellStyle name="Neutra 1" xfId="130"/>
    <cellStyle name="Neutra 2" xfId="131"/>
    <cellStyle name="Neutra 3" xfId="132"/>
    <cellStyle name="Normal" xfId="0" builtinId="0"/>
    <cellStyle name="Normal 10" xfId="197"/>
    <cellStyle name="Normal 10 2" xfId="198"/>
    <cellStyle name="Normal 11" xfId="200"/>
    <cellStyle name="Normal 12 10" xfId="199"/>
    <cellStyle name="Normal 18 2" xfId="194"/>
    <cellStyle name="Normal 2" xfId="133"/>
    <cellStyle name="Normal 2 1" xfId="134"/>
    <cellStyle name="Normal 2 2" xfId="135"/>
    <cellStyle name="Normal 2 3" xfId="136"/>
    <cellStyle name="Normal 8" xfId="193"/>
    <cellStyle name="Normal 9" xfId="195"/>
    <cellStyle name="Normal 9 2" xfId="196"/>
    <cellStyle name="Normal_EST-POÇOS DE CALDAS" xfId="137"/>
    <cellStyle name="Nota" xfId="138" builtinId="10" customBuiltin="1"/>
    <cellStyle name="Nota 1" xfId="139"/>
    <cellStyle name="Nota 1 2" xfId="279"/>
    <cellStyle name="Nota 1 3" xfId="221"/>
    <cellStyle name="Nota 1 4" xfId="277"/>
    <cellStyle name="Nota 1 5" xfId="312"/>
    <cellStyle name="Nota 1 6" xfId="320"/>
    <cellStyle name="Nota 1 7" xfId="207"/>
    <cellStyle name="Nota 1 8" xfId="318"/>
    <cellStyle name="Nota 10" xfId="317"/>
    <cellStyle name="Nota 2" xfId="140"/>
    <cellStyle name="Nota 2 2" xfId="280"/>
    <cellStyle name="Nota 2 3" xfId="220"/>
    <cellStyle name="Nota 2 4" xfId="303"/>
    <cellStyle name="Nota 2 5" xfId="214"/>
    <cellStyle name="Nota 2 6" xfId="291"/>
    <cellStyle name="Nota 2 7" xfId="206"/>
    <cellStyle name="Nota 2 8" xfId="329"/>
    <cellStyle name="Nota 3" xfId="141"/>
    <cellStyle name="Nota 3 2" xfId="281"/>
    <cellStyle name="Nota 3 3" xfId="219"/>
    <cellStyle name="Nota 3 4" xfId="286"/>
    <cellStyle name="Nota 3 5" xfId="213"/>
    <cellStyle name="Nota 3 6" xfId="292"/>
    <cellStyle name="Nota 3 7" xfId="205"/>
    <cellStyle name="Nota 3 8" xfId="330"/>
    <cellStyle name="Nota 4" xfId="278"/>
    <cellStyle name="Nota 5" xfId="222"/>
    <cellStyle name="Nota 6" xfId="276"/>
    <cellStyle name="Nota 7" xfId="223"/>
    <cellStyle name="Nota 8" xfId="302"/>
    <cellStyle name="Nota 9" xfId="208"/>
    <cellStyle name="Porcentagem" xfId="341" builtinId="5"/>
    <cellStyle name="Porcentagem 5" xfId="342"/>
    <cellStyle name="Saída" xfId="142" builtinId="21" customBuiltin="1"/>
    <cellStyle name="Saída 1" xfId="143"/>
    <cellStyle name="Saída 1 2" xfId="283"/>
    <cellStyle name="Saída 1 3" xfId="217"/>
    <cellStyle name="Saída 1 4" xfId="288"/>
    <cellStyle name="Saída 1 5" xfId="211"/>
    <cellStyle name="Saída 1 6" xfId="294"/>
    <cellStyle name="Saída 1 7" xfId="203"/>
    <cellStyle name="Saída 1 8" xfId="319"/>
    <cellStyle name="Saída 10" xfId="331"/>
    <cellStyle name="Saída 2" xfId="144"/>
    <cellStyle name="Saída 2 2" xfId="284"/>
    <cellStyle name="Saída 2 3" xfId="216"/>
    <cellStyle name="Saída 2 4" xfId="289"/>
    <cellStyle name="Saída 2 5" xfId="210"/>
    <cellStyle name="Saída 2 6" xfId="295"/>
    <cellStyle name="Saída 2 7" xfId="202"/>
    <cellStyle name="Saída 2 8" xfId="301"/>
    <cellStyle name="Saída 3" xfId="145"/>
    <cellStyle name="Saída 3 2" xfId="285"/>
    <cellStyle name="Saída 3 3" xfId="215"/>
    <cellStyle name="Saída 3 4" xfId="290"/>
    <cellStyle name="Saída 3 5" xfId="209"/>
    <cellStyle name="Saída 3 6" xfId="296"/>
    <cellStyle name="Saída 3 7" xfId="201"/>
    <cellStyle name="Saída 3 8" xfId="332"/>
    <cellStyle name="Saída 4" xfId="282"/>
    <cellStyle name="Saída 5" xfId="218"/>
    <cellStyle name="Saída 6" xfId="287"/>
    <cellStyle name="Saída 7" xfId="212"/>
    <cellStyle name="Saída 8" xfId="293"/>
    <cellStyle name="Saída 9" xfId="204"/>
    <cellStyle name="Separador de milhares" xfId="146" builtinId="3"/>
    <cellStyle name="Separador de milhares 2" xfId="147"/>
    <cellStyle name="Separador de milhares 2 1" xfId="148"/>
    <cellStyle name="Separador de milhares 2 2" xfId="149"/>
    <cellStyle name="Separador de milhares 2 3" xfId="150"/>
    <cellStyle name="Texto de Aviso" xfId="151" builtinId="11" customBuiltin="1"/>
    <cellStyle name="Texto de Aviso 1" xfId="152"/>
    <cellStyle name="Texto de Aviso 2" xfId="153"/>
    <cellStyle name="Texto de Aviso 3" xfId="154"/>
    <cellStyle name="Texto Explicativo" xfId="155" builtinId="53" customBuiltin="1"/>
    <cellStyle name="Texto Explicativo 1" xfId="156"/>
    <cellStyle name="Texto Explicativo 2" xfId="157"/>
    <cellStyle name="Texto Explicativo 3" xfId="158"/>
    <cellStyle name="Título 1" xfId="159" builtinId="16" customBuiltin="1"/>
    <cellStyle name="Título 1 1" xfId="160"/>
    <cellStyle name="Título 1 1 1" xfId="161"/>
    <cellStyle name="Título 1 1 1 1" xfId="162"/>
    <cellStyle name="Título 1 1 1 1 1" xfId="163"/>
    <cellStyle name="Título 1 1 1 1 1 1" xfId="164"/>
    <cellStyle name="Título 1 1 1 1 2" xfId="165"/>
    <cellStyle name="Título 1 1 1 1 3" xfId="166"/>
    <cellStyle name="Título 1 1 1 2" xfId="167"/>
    <cellStyle name="Título 1 1 1 3" xfId="168"/>
    <cellStyle name="Título 1 1 1 4" xfId="169"/>
    <cellStyle name="Título 1 1 2" xfId="170"/>
    <cellStyle name="Título 1 1 3" xfId="171"/>
    <cellStyle name="Título 1 1 4" xfId="172"/>
    <cellStyle name="Título 1 1_EST-POÇOS DE CALDAS" xfId="173"/>
    <cellStyle name="Título 1 2" xfId="174"/>
    <cellStyle name="Título 1 3" xfId="175"/>
    <cellStyle name="Título 1 4" xfId="176"/>
    <cellStyle name="Título 2" xfId="177" builtinId="17" customBuiltin="1"/>
    <cellStyle name="Título 2 1" xfId="178"/>
    <cellStyle name="Título 2 2" xfId="179"/>
    <cellStyle name="Título 2 3" xfId="180"/>
    <cellStyle name="Título 3" xfId="181" builtinId="18" customBuiltin="1"/>
    <cellStyle name="Título 3 1" xfId="182"/>
    <cellStyle name="Título 3 2" xfId="183"/>
    <cellStyle name="Título 3 3" xfId="184"/>
    <cellStyle name="Título 4" xfId="185" builtinId="19" customBuiltin="1"/>
    <cellStyle name="Título 4 1" xfId="186"/>
    <cellStyle name="Título 4 2" xfId="187"/>
    <cellStyle name="Título 4 3" xfId="188"/>
    <cellStyle name="Total" xfId="189" builtinId="25" customBuiltin="1"/>
    <cellStyle name="Total 1" xfId="190"/>
    <cellStyle name="Total 1 2" xfId="298"/>
    <cellStyle name="Total 1 3" xfId="305"/>
    <cellStyle name="Total 1 4" xfId="314"/>
    <cellStyle name="Total 1 5" xfId="322"/>
    <cellStyle name="Total 1 6" xfId="326"/>
    <cellStyle name="Total 1 7" xfId="334"/>
    <cellStyle name="Total 1 8" xfId="338"/>
    <cellStyle name="Total 10" xfId="337"/>
    <cellStyle name="Total 2" xfId="191"/>
    <cellStyle name="Total 2 2" xfId="299"/>
    <cellStyle name="Total 2 3" xfId="306"/>
    <cellStyle name="Total 2 4" xfId="315"/>
    <cellStyle name="Total 2 5" xfId="323"/>
    <cellStyle name="Total 2 6" xfId="327"/>
    <cellStyle name="Total 2 7" xfId="335"/>
    <cellStyle name="Total 2 8" xfId="339"/>
    <cellStyle name="Total 3" xfId="192"/>
    <cellStyle name="Total 3 2" xfId="300"/>
    <cellStyle name="Total 3 3" xfId="307"/>
    <cellStyle name="Total 3 4" xfId="316"/>
    <cellStyle name="Total 3 5" xfId="324"/>
    <cellStyle name="Total 3 6" xfId="328"/>
    <cellStyle name="Total 3 7" xfId="336"/>
    <cellStyle name="Total 3 8" xfId="340"/>
    <cellStyle name="Total 4" xfId="297"/>
    <cellStyle name="Total 5" xfId="304"/>
    <cellStyle name="Total 6" xfId="313"/>
    <cellStyle name="Total 7" xfId="321"/>
    <cellStyle name="Total 8" xfId="325"/>
    <cellStyle name="Total 9" xfId="333"/>
    <cellStyle name="Vírgula 3" xfId="34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6633"/>
      <rgbColor rgb="00800080"/>
      <rgbColor rgb="00008080"/>
      <rgbColor rgb="00C0C0C0"/>
      <rgbColor rgb="00808080"/>
      <rgbColor rgb="009999FF"/>
      <rgbColor rgb="00993366"/>
      <rgbColor rgb="00FFFFC0"/>
      <rgbColor rgb="00E3E3E3"/>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FFCC99"/>
      <rgbColor rgb="003333CC"/>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cio%20F\Documents\OR&#199;AMENTOS\C&amp;P%20ARQUITETURA\TRT\OR&#199;AMENTO-Q%2026\Planilha%20de%20custos%20-QUADRA%2026-(23-11-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N"/>
      <sheetName val="LIC _ COM BDI"/>
      <sheetName val="orçamento"/>
      <sheetName val="INSUMO"/>
      <sheetName val="CPU"/>
      <sheetName val="QUADROS"/>
      <sheetName val="LUMINARIAS"/>
      <sheetName val="ELETRICA PREDIAL"/>
      <sheetName val="RACK"/>
      <sheetName val="ELE-AR CONDICIONADO"/>
      <sheetName val="HIDRAULICA"/>
      <sheetName val="PCI"/>
      <sheetName val="AR CONDICIONADO"/>
      <sheetName val="EQUIPAMENTOS"/>
      <sheetName val="BDI"/>
      <sheetName val="BDI EQUIPAMENTOS"/>
    </sheetNames>
    <sheetDataSet>
      <sheetData sheetId="0"/>
      <sheetData sheetId="1"/>
      <sheetData sheetId="2">
        <row r="2">
          <cell r="A2" t="str">
            <v>OBRA: CONSTRUÇÃO DO FÓRUM DA JUSTIÇA DO TRABALHO DE BELO HORIZONTE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94"/>
  <sheetViews>
    <sheetView showGridLines="0" tabSelected="1" workbookViewId="0">
      <pane ySplit="8" topLeftCell="A9" activePane="bottomLeft" state="frozen"/>
      <selection pane="bottomLeft" activeCell="H2" sqref="H2"/>
    </sheetView>
  </sheetViews>
  <sheetFormatPr defaultColWidth="17.28515625" defaultRowHeight="12.75"/>
  <cols>
    <col min="1" max="1" width="10.7109375" style="46" customWidth="1"/>
    <col min="2" max="2" width="40.42578125" style="46" customWidth="1"/>
    <col min="3" max="3" width="6.140625" style="46" customWidth="1"/>
    <col min="4" max="4" width="9.85546875" style="46" customWidth="1"/>
    <col min="5" max="5" width="18.5703125" style="46" bestFit="1" customWidth="1"/>
    <col min="6" max="6" width="16" style="46" bestFit="1" customWidth="1"/>
    <col min="7" max="7" width="15.28515625" style="46" customWidth="1"/>
    <col min="8" max="16384" width="17.28515625" style="46"/>
  </cols>
  <sheetData>
    <row r="1" spans="1:9">
      <c r="A1" s="206" t="s">
        <v>10</v>
      </c>
      <c r="B1" s="207"/>
      <c r="C1" s="207"/>
      <c r="D1" s="207"/>
      <c r="E1" s="205" t="s">
        <v>1042</v>
      </c>
      <c r="F1" s="205"/>
      <c r="G1" s="50"/>
      <c r="H1" s="77"/>
      <c r="I1" s="78"/>
    </row>
    <row r="2" spans="1:9">
      <c r="A2" s="208" t="s">
        <v>208</v>
      </c>
      <c r="B2" s="209"/>
      <c r="C2" s="209"/>
      <c r="D2" s="209"/>
      <c r="E2" s="51"/>
      <c r="F2" s="51"/>
      <c r="G2" s="52"/>
      <c r="H2" s="79"/>
      <c r="I2" s="80"/>
    </row>
    <row r="3" spans="1:9" s="85" customFormat="1">
      <c r="A3" s="81"/>
      <c r="B3" s="82"/>
      <c r="C3" s="83"/>
      <c r="D3" s="84"/>
      <c r="E3" s="154" t="s">
        <v>389</v>
      </c>
      <c r="F3" s="155">
        <v>0.26929999999999998</v>
      </c>
      <c r="G3" s="53" t="s">
        <v>390</v>
      </c>
      <c r="H3" s="155">
        <v>0.15279999999999999</v>
      </c>
      <c r="I3" s="92"/>
    </row>
    <row r="4" spans="1:9" s="85" customFormat="1" hidden="1">
      <c r="A4" s="86"/>
      <c r="B4" s="87"/>
      <c r="C4" s="88"/>
      <c r="D4" s="89"/>
      <c r="E4" s="89" t="s">
        <v>389</v>
      </c>
      <c r="F4" s="89">
        <v>1.2693000000000001</v>
      </c>
      <c r="G4" s="90" t="s">
        <v>390</v>
      </c>
      <c r="H4" s="89">
        <v>1.1528</v>
      </c>
      <c r="I4" s="91"/>
    </row>
    <row r="5" spans="1:9">
      <c r="A5" s="212" t="s">
        <v>11</v>
      </c>
      <c r="B5" s="213" t="s">
        <v>12</v>
      </c>
      <c r="C5" s="213" t="s">
        <v>13</v>
      </c>
      <c r="D5" s="213" t="s">
        <v>14</v>
      </c>
      <c r="E5" s="213" t="s">
        <v>15</v>
      </c>
      <c r="F5" s="213"/>
      <c r="G5" s="213"/>
      <c r="H5" s="213" t="s">
        <v>16</v>
      </c>
      <c r="I5" s="213"/>
    </row>
    <row r="6" spans="1:9">
      <c r="A6" s="212"/>
      <c r="B6" s="213"/>
      <c r="C6" s="213"/>
      <c r="D6" s="213"/>
      <c r="E6" s="213" t="s">
        <v>17</v>
      </c>
      <c r="F6" s="213"/>
      <c r="G6" s="213"/>
      <c r="H6" s="213" t="s">
        <v>17</v>
      </c>
      <c r="I6" s="213"/>
    </row>
    <row r="7" spans="1:9">
      <c r="A7" s="212"/>
      <c r="B7" s="213"/>
      <c r="C7" s="213"/>
      <c r="D7" s="213"/>
      <c r="E7" s="5" t="s">
        <v>18</v>
      </c>
      <c r="F7" s="5" t="s">
        <v>19</v>
      </c>
      <c r="G7" s="69" t="s">
        <v>20</v>
      </c>
      <c r="H7" s="5" t="s">
        <v>21</v>
      </c>
      <c r="I7" s="5" t="s">
        <v>22</v>
      </c>
    </row>
    <row r="8" spans="1:9">
      <c r="A8" s="42"/>
      <c r="B8" s="45"/>
      <c r="C8" s="45"/>
      <c r="D8" s="45"/>
      <c r="E8" s="5"/>
      <c r="F8" s="5"/>
      <c r="G8" s="69"/>
      <c r="H8" s="5"/>
      <c r="I8" s="5"/>
    </row>
    <row r="9" spans="1:9">
      <c r="A9" s="54" t="s">
        <v>23</v>
      </c>
      <c r="B9" s="43" t="s">
        <v>24</v>
      </c>
      <c r="C9" s="43"/>
      <c r="D9" s="43"/>
      <c r="E9" s="43"/>
      <c r="F9" s="43"/>
      <c r="G9" s="44"/>
      <c r="H9" s="43"/>
      <c r="I9" s="73"/>
    </row>
    <row r="10" spans="1:9" ht="16.5">
      <c r="A10" s="12" t="s">
        <v>25</v>
      </c>
      <c r="B10" s="40" t="s">
        <v>1041</v>
      </c>
      <c r="C10" s="7" t="s">
        <v>26</v>
      </c>
      <c r="D10" s="41">
        <v>10</v>
      </c>
      <c r="E10" s="6">
        <v>358</v>
      </c>
      <c r="F10" s="6">
        <v>454.41</v>
      </c>
      <c r="G10" s="8">
        <v>4544.1000000000004</v>
      </c>
      <c r="H10" s="70"/>
      <c r="I10" s="71">
        <v>0</v>
      </c>
    </row>
    <row r="11" spans="1:9" ht="16.5">
      <c r="A11" s="12" t="s">
        <v>27</v>
      </c>
      <c r="B11" s="40" t="s">
        <v>391</v>
      </c>
      <c r="C11" s="7" t="s">
        <v>26</v>
      </c>
      <c r="D11" s="41">
        <v>10</v>
      </c>
      <c r="E11" s="6">
        <v>358</v>
      </c>
      <c r="F11" s="6">
        <v>454.41</v>
      </c>
      <c r="G11" s="8">
        <v>4544.1000000000004</v>
      </c>
      <c r="H11" s="70"/>
      <c r="I11" s="71">
        <v>0</v>
      </c>
    </row>
    <row r="12" spans="1:9" ht="16.5">
      <c r="A12" s="12" t="s">
        <v>29</v>
      </c>
      <c r="B12" s="40" t="s">
        <v>392</v>
      </c>
      <c r="C12" s="7" t="s">
        <v>26</v>
      </c>
      <c r="D12" s="41">
        <v>5</v>
      </c>
      <c r="E12" s="6">
        <v>358</v>
      </c>
      <c r="F12" s="6">
        <v>454.41</v>
      </c>
      <c r="G12" s="8">
        <v>2272.0500000000002</v>
      </c>
      <c r="H12" s="70"/>
      <c r="I12" s="71">
        <v>0</v>
      </c>
    </row>
    <row r="13" spans="1:9" ht="16.5">
      <c r="A13" s="12" t="s">
        <v>30</v>
      </c>
      <c r="B13" s="40" t="s">
        <v>393</v>
      </c>
      <c r="C13" s="7" t="s">
        <v>26</v>
      </c>
      <c r="D13" s="41">
        <v>5</v>
      </c>
      <c r="E13" s="6">
        <v>358</v>
      </c>
      <c r="F13" s="6">
        <v>454.41</v>
      </c>
      <c r="G13" s="8">
        <v>2272.0500000000002</v>
      </c>
      <c r="H13" s="70"/>
      <c r="I13" s="71">
        <v>0</v>
      </c>
    </row>
    <row r="14" spans="1:9" ht="16.5">
      <c r="A14" s="12" t="s">
        <v>31</v>
      </c>
      <c r="B14" s="40" t="s">
        <v>394</v>
      </c>
      <c r="C14" s="7" t="s">
        <v>26</v>
      </c>
      <c r="D14" s="41">
        <v>5</v>
      </c>
      <c r="E14" s="6">
        <v>358</v>
      </c>
      <c r="F14" s="6">
        <v>454.41</v>
      </c>
      <c r="G14" s="8">
        <v>2272.0500000000002</v>
      </c>
      <c r="H14" s="70"/>
      <c r="I14" s="71">
        <v>0</v>
      </c>
    </row>
    <row r="15" spans="1:9" ht="16.5">
      <c r="A15" s="12" t="s">
        <v>32</v>
      </c>
      <c r="B15" s="40" t="s">
        <v>395</v>
      </c>
      <c r="C15" s="7" t="s">
        <v>26</v>
      </c>
      <c r="D15" s="41">
        <v>5</v>
      </c>
      <c r="E15" s="6">
        <v>358</v>
      </c>
      <c r="F15" s="6">
        <v>454.41</v>
      </c>
      <c r="G15" s="8">
        <v>2272.0500000000002</v>
      </c>
      <c r="H15" s="70"/>
      <c r="I15" s="71">
        <v>0</v>
      </c>
    </row>
    <row r="16" spans="1:9" ht="16.5">
      <c r="A16" s="12" t="s">
        <v>33</v>
      </c>
      <c r="B16" s="40" t="s">
        <v>396</v>
      </c>
      <c r="C16" s="7" t="s">
        <v>26</v>
      </c>
      <c r="D16" s="41">
        <v>5</v>
      </c>
      <c r="E16" s="6">
        <v>358</v>
      </c>
      <c r="F16" s="6">
        <v>454.41</v>
      </c>
      <c r="G16" s="8">
        <v>2272.0500000000002</v>
      </c>
      <c r="H16" s="70"/>
      <c r="I16" s="71">
        <v>0</v>
      </c>
    </row>
    <row r="17" spans="1:9">
      <c r="A17" s="54"/>
      <c r="B17" s="210" t="s">
        <v>34</v>
      </c>
      <c r="C17" s="210"/>
      <c r="D17" s="210"/>
      <c r="E17" s="55"/>
      <c r="F17" s="55"/>
      <c r="G17" s="56">
        <v>20448.45</v>
      </c>
      <c r="H17" s="55"/>
      <c r="I17" s="74">
        <v>0</v>
      </c>
    </row>
    <row r="18" spans="1:9">
      <c r="A18" s="54" t="s">
        <v>35</v>
      </c>
      <c r="B18" s="43" t="s">
        <v>36</v>
      </c>
      <c r="C18" s="43"/>
      <c r="D18" s="43"/>
      <c r="E18" s="43"/>
      <c r="F18" s="43"/>
      <c r="G18" s="44"/>
      <c r="H18" s="43"/>
      <c r="I18" s="75"/>
    </row>
    <row r="19" spans="1:9" s="47" customFormat="1">
      <c r="A19" s="12" t="s">
        <v>37</v>
      </c>
      <c r="B19" s="40" t="s">
        <v>209</v>
      </c>
      <c r="C19" s="7" t="s">
        <v>26</v>
      </c>
      <c r="D19" s="41">
        <v>1</v>
      </c>
      <c r="E19" s="72">
        <v>21245.41</v>
      </c>
      <c r="F19" s="6">
        <v>26966.799999999999</v>
      </c>
      <c r="G19" s="8">
        <v>26966.799999999999</v>
      </c>
      <c r="H19" s="70"/>
      <c r="I19" s="71">
        <v>0</v>
      </c>
    </row>
    <row r="20" spans="1:9" s="47" customFormat="1">
      <c r="A20" s="12" t="s">
        <v>39</v>
      </c>
      <c r="B20" s="40" t="s">
        <v>8</v>
      </c>
      <c r="C20" s="7" t="s">
        <v>38</v>
      </c>
      <c r="D20" s="41">
        <v>8</v>
      </c>
      <c r="E20" s="6">
        <v>250.54</v>
      </c>
      <c r="F20" s="6">
        <v>318.01</v>
      </c>
      <c r="G20" s="8">
        <v>2544.08</v>
      </c>
      <c r="H20" s="70"/>
      <c r="I20" s="71">
        <v>0</v>
      </c>
    </row>
    <row r="21" spans="1:9" s="47" customFormat="1">
      <c r="A21" s="12" t="s">
        <v>40</v>
      </c>
      <c r="B21" s="40" t="s">
        <v>41</v>
      </c>
      <c r="C21" s="7" t="s">
        <v>38</v>
      </c>
      <c r="D21" s="41">
        <v>404.8</v>
      </c>
      <c r="E21" s="6">
        <v>38.54</v>
      </c>
      <c r="F21" s="6">
        <v>48.92</v>
      </c>
      <c r="G21" s="8">
        <v>19802.82</v>
      </c>
      <c r="H21" s="70"/>
      <c r="I21" s="71">
        <v>0</v>
      </c>
    </row>
    <row r="22" spans="1:9" s="47" customFormat="1" ht="16.5">
      <c r="A22" s="12" t="s">
        <v>42</v>
      </c>
      <c r="B22" s="40" t="s">
        <v>365</v>
      </c>
      <c r="C22" s="7" t="s">
        <v>363</v>
      </c>
      <c r="D22" s="41">
        <v>20</v>
      </c>
      <c r="E22" s="6">
        <v>8903.92</v>
      </c>
      <c r="F22" s="6">
        <v>11301.75</v>
      </c>
      <c r="G22" s="8">
        <v>226035</v>
      </c>
      <c r="H22" s="70"/>
      <c r="I22" s="71">
        <v>0</v>
      </c>
    </row>
    <row r="23" spans="1:9" s="47" customFormat="1" ht="16.5">
      <c r="A23" s="12" t="s">
        <v>43</v>
      </c>
      <c r="B23" s="40" t="s">
        <v>44</v>
      </c>
      <c r="C23" s="7" t="s">
        <v>26</v>
      </c>
      <c r="D23" s="41">
        <v>1</v>
      </c>
      <c r="E23" s="6">
        <v>430.7</v>
      </c>
      <c r="F23" s="6">
        <v>546.69000000000005</v>
      </c>
      <c r="G23" s="8">
        <v>546.69000000000005</v>
      </c>
      <c r="H23" s="70"/>
      <c r="I23" s="71">
        <v>0</v>
      </c>
    </row>
    <row r="24" spans="1:9" s="47" customFormat="1">
      <c r="A24" s="12" t="s">
        <v>45</v>
      </c>
      <c r="B24" s="40" t="s">
        <v>46</v>
      </c>
      <c r="C24" s="7" t="s">
        <v>26</v>
      </c>
      <c r="D24" s="41">
        <v>1</v>
      </c>
      <c r="E24" s="6">
        <v>1121.19</v>
      </c>
      <c r="F24" s="6">
        <v>1423.13</v>
      </c>
      <c r="G24" s="8">
        <v>1423.13</v>
      </c>
      <c r="H24" s="70"/>
      <c r="I24" s="71">
        <v>0</v>
      </c>
    </row>
    <row r="25" spans="1:9" s="47" customFormat="1">
      <c r="A25" s="12" t="s">
        <v>210</v>
      </c>
      <c r="B25" s="40" t="s">
        <v>47</v>
      </c>
      <c r="C25" s="7" t="s">
        <v>38</v>
      </c>
      <c r="D25" s="41">
        <v>1718.7</v>
      </c>
      <c r="E25" s="6">
        <v>6.78</v>
      </c>
      <c r="F25" s="6">
        <v>8.61</v>
      </c>
      <c r="G25" s="8">
        <v>14798.01</v>
      </c>
      <c r="H25" s="70"/>
      <c r="I25" s="71">
        <v>0</v>
      </c>
    </row>
    <row r="26" spans="1:9">
      <c r="A26" s="54"/>
      <c r="B26" s="210" t="s">
        <v>34</v>
      </c>
      <c r="C26" s="210"/>
      <c r="D26" s="210"/>
      <c r="E26" s="55"/>
      <c r="F26" s="55"/>
      <c r="G26" s="56">
        <v>292116.53000000003</v>
      </c>
      <c r="H26" s="55"/>
      <c r="I26" s="74">
        <v>0</v>
      </c>
    </row>
    <row r="27" spans="1:9">
      <c r="A27" s="54" t="s">
        <v>48</v>
      </c>
      <c r="B27" s="43" t="s">
        <v>197</v>
      </c>
      <c r="C27" s="43"/>
      <c r="D27" s="43"/>
      <c r="E27" s="43"/>
      <c r="F27" s="43"/>
      <c r="G27" s="44"/>
      <c r="H27" s="43"/>
      <c r="I27" s="75"/>
    </row>
    <row r="28" spans="1:9" s="47" customFormat="1">
      <c r="A28" s="12" t="s">
        <v>50</v>
      </c>
      <c r="B28" s="40" t="s">
        <v>205</v>
      </c>
      <c r="C28" s="7" t="s">
        <v>66</v>
      </c>
      <c r="D28" s="41">
        <v>3028.9</v>
      </c>
      <c r="E28" s="6">
        <v>14.18</v>
      </c>
      <c r="F28" s="6">
        <v>18</v>
      </c>
      <c r="G28" s="8">
        <v>54520.2</v>
      </c>
      <c r="H28" s="70"/>
      <c r="I28" s="71">
        <v>0</v>
      </c>
    </row>
    <row r="29" spans="1:9" s="47" customFormat="1">
      <c r="A29" s="12" t="s">
        <v>478</v>
      </c>
      <c r="B29" s="40" t="s">
        <v>206</v>
      </c>
      <c r="C29" s="7" t="s">
        <v>69</v>
      </c>
      <c r="D29" s="41">
        <v>70.599999999999994</v>
      </c>
      <c r="E29" s="6">
        <v>53.84</v>
      </c>
      <c r="F29" s="6">
        <v>68.34</v>
      </c>
      <c r="G29" s="8">
        <v>4824.8</v>
      </c>
      <c r="H29" s="70"/>
      <c r="I29" s="71">
        <v>0</v>
      </c>
    </row>
    <row r="30" spans="1:9" s="47" customFormat="1" ht="16.5">
      <c r="A30" s="12" t="s">
        <v>53</v>
      </c>
      <c r="B30" s="40" t="s">
        <v>350</v>
      </c>
      <c r="C30" s="7" t="s">
        <v>69</v>
      </c>
      <c r="D30" s="41">
        <v>70.12</v>
      </c>
      <c r="E30" s="6">
        <v>63.6</v>
      </c>
      <c r="F30" s="6">
        <v>80.73</v>
      </c>
      <c r="G30" s="8">
        <v>5660.79</v>
      </c>
      <c r="H30" s="70"/>
      <c r="I30" s="71">
        <v>0</v>
      </c>
    </row>
    <row r="31" spans="1:9" s="47" customFormat="1">
      <c r="A31" s="12" t="s">
        <v>211</v>
      </c>
      <c r="B31" s="40" t="s">
        <v>207</v>
      </c>
      <c r="C31" s="7" t="s">
        <v>38</v>
      </c>
      <c r="D31" s="41">
        <v>2195.96</v>
      </c>
      <c r="E31" s="6">
        <v>8.98</v>
      </c>
      <c r="F31" s="6">
        <v>11.4</v>
      </c>
      <c r="G31" s="8">
        <v>25033.94</v>
      </c>
      <c r="H31" s="70"/>
      <c r="I31" s="71">
        <v>0</v>
      </c>
    </row>
    <row r="32" spans="1:9" s="47" customFormat="1">
      <c r="A32" s="12" t="s">
        <v>212</v>
      </c>
      <c r="B32" s="40" t="s">
        <v>207</v>
      </c>
      <c r="C32" s="7" t="s">
        <v>38</v>
      </c>
      <c r="D32" s="41">
        <v>100</v>
      </c>
      <c r="E32" s="6">
        <v>6.73</v>
      </c>
      <c r="F32" s="6">
        <v>8.5399999999999991</v>
      </c>
      <c r="G32" s="8">
        <v>854</v>
      </c>
      <c r="H32" s="70"/>
      <c r="I32" s="71">
        <v>0</v>
      </c>
    </row>
    <row r="33" spans="1:9" s="47" customFormat="1">
      <c r="A33" s="12" t="s">
        <v>213</v>
      </c>
      <c r="B33" s="40" t="s">
        <v>203</v>
      </c>
      <c r="C33" s="7" t="s">
        <v>38</v>
      </c>
      <c r="D33" s="41">
        <v>2195.96</v>
      </c>
      <c r="E33" s="6">
        <v>2.36</v>
      </c>
      <c r="F33" s="6">
        <v>3</v>
      </c>
      <c r="G33" s="8">
        <v>6587.88</v>
      </c>
      <c r="H33" s="70"/>
      <c r="I33" s="71">
        <v>0</v>
      </c>
    </row>
    <row r="34" spans="1:9" s="47" customFormat="1">
      <c r="A34" s="12" t="s">
        <v>214</v>
      </c>
      <c r="B34" s="40" t="s">
        <v>351</v>
      </c>
      <c r="C34" s="7" t="s">
        <v>38</v>
      </c>
      <c r="D34" s="41">
        <v>100</v>
      </c>
      <c r="E34" s="6">
        <v>5.67</v>
      </c>
      <c r="F34" s="6">
        <v>7.2</v>
      </c>
      <c r="G34" s="8">
        <v>720</v>
      </c>
      <c r="H34" s="70"/>
      <c r="I34" s="71">
        <v>0</v>
      </c>
    </row>
    <row r="35" spans="1:9" s="47" customFormat="1">
      <c r="A35" s="12" t="s">
        <v>215</v>
      </c>
      <c r="B35" s="40" t="s">
        <v>198</v>
      </c>
      <c r="C35" s="7" t="s">
        <v>66</v>
      </c>
      <c r="D35" s="41">
        <v>182.51</v>
      </c>
      <c r="E35" s="6">
        <v>9.4499999999999993</v>
      </c>
      <c r="F35" s="6">
        <v>11.99</v>
      </c>
      <c r="G35" s="8">
        <v>2188.29</v>
      </c>
      <c r="H35" s="70"/>
      <c r="I35" s="71">
        <v>0</v>
      </c>
    </row>
    <row r="36" spans="1:9" s="47" customFormat="1">
      <c r="A36" s="12" t="s">
        <v>216</v>
      </c>
      <c r="B36" s="40" t="s">
        <v>199</v>
      </c>
      <c r="C36" s="7" t="s">
        <v>26</v>
      </c>
      <c r="D36" s="41">
        <v>17</v>
      </c>
      <c r="E36" s="6">
        <v>6.49</v>
      </c>
      <c r="F36" s="6">
        <v>8.24</v>
      </c>
      <c r="G36" s="8">
        <v>140.08000000000001</v>
      </c>
      <c r="H36" s="70"/>
      <c r="I36" s="71">
        <v>0</v>
      </c>
    </row>
    <row r="37" spans="1:9" s="47" customFormat="1">
      <c r="A37" s="12" t="s">
        <v>217</v>
      </c>
      <c r="B37" s="40" t="s">
        <v>204</v>
      </c>
      <c r="C37" s="7" t="s">
        <v>26</v>
      </c>
      <c r="D37" s="41">
        <v>17</v>
      </c>
      <c r="E37" s="6">
        <v>31.37</v>
      </c>
      <c r="F37" s="6">
        <v>39.82</v>
      </c>
      <c r="G37" s="8">
        <v>676.94</v>
      </c>
      <c r="H37" s="70"/>
      <c r="I37" s="71">
        <v>0</v>
      </c>
    </row>
    <row r="38" spans="1:9" s="47" customFormat="1">
      <c r="A38" s="12" t="s">
        <v>218</v>
      </c>
      <c r="B38" s="40" t="s">
        <v>200</v>
      </c>
      <c r="C38" s="7" t="s">
        <v>26</v>
      </c>
      <c r="D38" s="41">
        <v>55</v>
      </c>
      <c r="E38" s="6">
        <v>11.3</v>
      </c>
      <c r="F38" s="6">
        <v>14.34</v>
      </c>
      <c r="G38" s="8">
        <v>788.7</v>
      </c>
      <c r="H38" s="70"/>
      <c r="I38" s="71">
        <v>0</v>
      </c>
    </row>
    <row r="39" spans="1:9" s="47" customFormat="1" ht="16.5">
      <c r="A39" s="12" t="s">
        <v>219</v>
      </c>
      <c r="B39" s="40" t="s">
        <v>201</v>
      </c>
      <c r="C39" s="7" t="s">
        <v>26</v>
      </c>
      <c r="D39" s="41">
        <v>21</v>
      </c>
      <c r="E39" s="6">
        <v>6.3</v>
      </c>
      <c r="F39" s="6">
        <v>8</v>
      </c>
      <c r="G39" s="8">
        <v>168</v>
      </c>
      <c r="H39" s="70"/>
      <c r="I39" s="71">
        <v>0</v>
      </c>
    </row>
    <row r="40" spans="1:9" s="47" customFormat="1" ht="16.5">
      <c r="A40" s="12" t="s">
        <v>220</v>
      </c>
      <c r="B40" s="40" t="s">
        <v>202</v>
      </c>
      <c r="C40" s="7" t="s">
        <v>66</v>
      </c>
      <c r="D40" s="41">
        <v>159.30000000000001</v>
      </c>
      <c r="E40" s="6">
        <v>26.92</v>
      </c>
      <c r="F40" s="6">
        <v>34.17</v>
      </c>
      <c r="G40" s="8">
        <v>5443.28</v>
      </c>
      <c r="H40" s="70"/>
      <c r="I40" s="71">
        <v>0</v>
      </c>
    </row>
    <row r="41" spans="1:9" s="47" customFormat="1">
      <c r="A41" s="12" t="s">
        <v>221</v>
      </c>
      <c r="B41" s="40" t="s">
        <v>353</v>
      </c>
      <c r="C41" s="7" t="s">
        <v>69</v>
      </c>
      <c r="D41" s="41">
        <v>137.19999999999999</v>
      </c>
      <c r="E41" s="6">
        <v>34.03</v>
      </c>
      <c r="F41" s="6">
        <v>43.19</v>
      </c>
      <c r="G41" s="8">
        <v>5925.67</v>
      </c>
      <c r="H41" s="70"/>
      <c r="I41" s="71">
        <v>0</v>
      </c>
    </row>
    <row r="42" spans="1:9" s="47" customFormat="1" ht="16.5">
      <c r="A42" s="12" t="s">
        <v>342</v>
      </c>
      <c r="B42" s="40" t="s">
        <v>352</v>
      </c>
      <c r="C42" s="7" t="s">
        <v>69</v>
      </c>
      <c r="D42" s="41">
        <v>192.08</v>
      </c>
      <c r="E42" s="6">
        <v>55.63</v>
      </c>
      <c r="F42" s="6">
        <v>70.61</v>
      </c>
      <c r="G42" s="8">
        <v>13562.77</v>
      </c>
      <c r="H42" s="70"/>
      <c r="I42" s="71">
        <v>0</v>
      </c>
    </row>
    <row r="43" spans="1:9">
      <c r="A43" s="54"/>
      <c r="B43" s="210" t="s">
        <v>34</v>
      </c>
      <c r="C43" s="210"/>
      <c r="D43" s="210"/>
      <c r="E43" s="55"/>
      <c r="F43" s="55"/>
      <c r="G43" s="56">
        <v>127095.34</v>
      </c>
      <c r="H43" s="55"/>
      <c r="I43" s="74">
        <v>0</v>
      </c>
    </row>
    <row r="44" spans="1:9">
      <c r="A44" s="54" t="s">
        <v>55</v>
      </c>
      <c r="B44" s="43" t="s">
        <v>49</v>
      </c>
      <c r="C44" s="43"/>
      <c r="D44" s="43"/>
      <c r="E44" s="43"/>
      <c r="F44" s="43"/>
      <c r="G44" s="44"/>
      <c r="H44" s="43"/>
      <c r="I44" s="75"/>
    </row>
    <row r="45" spans="1:9" s="47" customFormat="1">
      <c r="A45" s="12" t="s">
        <v>57</v>
      </c>
      <c r="B45" s="40" t="s">
        <v>366</v>
      </c>
      <c r="C45" s="7" t="s">
        <v>51</v>
      </c>
      <c r="D45" s="41">
        <v>226</v>
      </c>
      <c r="E45" s="6">
        <v>190.7</v>
      </c>
      <c r="F45" s="6">
        <v>242.06</v>
      </c>
      <c r="G45" s="8">
        <v>54705.56</v>
      </c>
      <c r="H45" s="70"/>
      <c r="I45" s="71">
        <v>0</v>
      </c>
    </row>
    <row r="46" spans="1:9" s="47" customFormat="1">
      <c r="A46" s="12" t="s">
        <v>59</v>
      </c>
      <c r="B46" s="40" t="s">
        <v>52</v>
      </c>
      <c r="C46" s="7" t="s">
        <v>38</v>
      </c>
      <c r="D46" s="41">
        <v>2428.33</v>
      </c>
      <c r="E46" s="6">
        <v>16.89</v>
      </c>
      <c r="F46" s="6">
        <v>21.44</v>
      </c>
      <c r="G46" s="8">
        <v>52063.4</v>
      </c>
      <c r="H46" s="70"/>
      <c r="I46" s="71">
        <v>0</v>
      </c>
    </row>
    <row r="47" spans="1:9" s="47" customFormat="1">
      <c r="A47" s="12" t="s">
        <v>62</v>
      </c>
      <c r="B47" s="40" t="s">
        <v>54</v>
      </c>
      <c r="C47" s="7" t="s">
        <v>38</v>
      </c>
      <c r="D47" s="41">
        <v>2428.33</v>
      </c>
      <c r="E47" s="6">
        <v>7.1</v>
      </c>
      <c r="F47" s="6">
        <v>9.01</v>
      </c>
      <c r="G47" s="8">
        <v>21879.25</v>
      </c>
      <c r="H47" s="70"/>
      <c r="I47" s="71">
        <v>0</v>
      </c>
    </row>
    <row r="48" spans="1:9" s="47" customFormat="1">
      <c r="A48" s="12" t="s">
        <v>224</v>
      </c>
      <c r="B48" s="40" t="s">
        <v>536</v>
      </c>
      <c r="C48" s="7" t="s">
        <v>489</v>
      </c>
      <c r="D48" s="41">
        <v>1</v>
      </c>
      <c r="E48" s="6">
        <v>33141.72</v>
      </c>
      <c r="F48" s="6">
        <v>42066.79</v>
      </c>
      <c r="G48" s="8">
        <v>42066.79</v>
      </c>
      <c r="H48" s="70"/>
      <c r="I48" s="71">
        <v>0</v>
      </c>
    </row>
    <row r="49" spans="1:10" s="47" customFormat="1">
      <c r="A49" s="12" t="s">
        <v>535</v>
      </c>
      <c r="B49" s="40" t="s">
        <v>237</v>
      </c>
      <c r="C49" s="7" t="s">
        <v>363</v>
      </c>
      <c r="D49" s="41">
        <v>18</v>
      </c>
      <c r="E49" s="6">
        <v>6300</v>
      </c>
      <c r="F49" s="6">
        <v>7996.59</v>
      </c>
      <c r="G49" s="8">
        <v>143938.62</v>
      </c>
      <c r="H49" s="70"/>
      <c r="I49" s="71">
        <v>0</v>
      </c>
    </row>
    <row r="50" spans="1:10">
      <c r="A50" s="54"/>
      <c r="B50" s="210" t="s">
        <v>34</v>
      </c>
      <c r="C50" s="210"/>
      <c r="D50" s="210"/>
      <c r="E50" s="55"/>
      <c r="F50" s="55"/>
      <c r="G50" s="56">
        <v>314653.62</v>
      </c>
      <c r="H50" s="55"/>
      <c r="I50" s="74">
        <v>0</v>
      </c>
    </row>
    <row r="51" spans="1:10">
      <c r="A51" s="54" t="s">
        <v>64</v>
      </c>
      <c r="B51" s="43" t="s">
        <v>56</v>
      </c>
      <c r="C51" s="43"/>
      <c r="D51" s="43"/>
      <c r="E51" s="43"/>
      <c r="F51" s="43"/>
      <c r="G51" s="44"/>
      <c r="H51" s="43"/>
      <c r="I51" s="75"/>
    </row>
    <row r="52" spans="1:10">
      <c r="A52" s="12" t="s">
        <v>65</v>
      </c>
      <c r="B52" s="40" t="s">
        <v>1053</v>
      </c>
      <c r="C52" s="7" t="s">
        <v>58</v>
      </c>
      <c r="D52" s="41">
        <v>2112</v>
      </c>
      <c r="E52" s="6">
        <v>39.090000000000003</v>
      </c>
      <c r="F52" s="6">
        <v>49.62</v>
      </c>
      <c r="G52" s="8">
        <v>104797.44</v>
      </c>
      <c r="H52" s="70"/>
      <c r="I52" s="71">
        <v>0</v>
      </c>
    </row>
    <row r="53" spans="1:10" ht="16.5">
      <c r="A53" s="12" t="s">
        <v>293</v>
      </c>
      <c r="B53" s="40" t="s">
        <v>1061</v>
      </c>
      <c r="C53" s="7" t="s">
        <v>58</v>
      </c>
      <c r="D53" s="41">
        <v>900</v>
      </c>
      <c r="E53" s="6">
        <v>133.83000000000001</v>
      </c>
      <c r="F53" s="6">
        <v>169.87</v>
      </c>
      <c r="G53" s="8">
        <v>152883</v>
      </c>
      <c r="H53" s="70"/>
      <c r="I53" s="71">
        <v>0</v>
      </c>
    </row>
    <row r="54" spans="1:10">
      <c r="A54" s="12" t="s">
        <v>294</v>
      </c>
      <c r="B54" s="40" t="s">
        <v>338</v>
      </c>
      <c r="C54" s="7" t="s">
        <v>58</v>
      </c>
      <c r="D54" s="41">
        <v>660</v>
      </c>
      <c r="E54" s="6">
        <v>53.82</v>
      </c>
      <c r="F54" s="6">
        <v>68.31</v>
      </c>
      <c r="G54" s="8">
        <v>45084.6</v>
      </c>
      <c r="H54" s="70"/>
      <c r="I54" s="71">
        <v>0</v>
      </c>
    </row>
    <row r="55" spans="1:10">
      <c r="A55" s="12" t="s">
        <v>295</v>
      </c>
      <c r="B55" s="40" t="s">
        <v>339</v>
      </c>
      <c r="C55" s="7" t="s">
        <v>58</v>
      </c>
      <c r="D55" s="41">
        <v>440</v>
      </c>
      <c r="E55" s="6">
        <v>53.82</v>
      </c>
      <c r="F55" s="6">
        <v>68.31</v>
      </c>
      <c r="G55" s="8">
        <v>30056.400000000001</v>
      </c>
      <c r="H55" s="70"/>
      <c r="I55" s="71">
        <v>0</v>
      </c>
    </row>
    <row r="56" spans="1:10">
      <c r="A56" s="12" t="s">
        <v>296</v>
      </c>
      <c r="B56" s="40" t="s">
        <v>354</v>
      </c>
      <c r="C56" s="7" t="s">
        <v>58</v>
      </c>
      <c r="D56" s="41">
        <v>768</v>
      </c>
      <c r="E56" s="6">
        <v>42.73</v>
      </c>
      <c r="F56" s="6">
        <v>54.24</v>
      </c>
      <c r="G56" s="8">
        <v>41656.32</v>
      </c>
      <c r="H56" s="70"/>
      <c r="I56" s="71">
        <v>0</v>
      </c>
    </row>
    <row r="57" spans="1:10">
      <c r="A57" s="12" t="s">
        <v>297</v>
      </c>
      <c r="B57" s="40" t="s">
        <v>60</v>
      </c>
      <c r="C57" s="7" t="s">
        <v>61</v>
      </c>
      <c r="D57" s="41">
        <v>4400</v>
      </c>
      <c r="E57" s="6">
        <v>26.96</v>
      </c>
      <c r="F57" s="6">
        <v>34.22</v>
      </c>
      <c r="G57" s="8">
        <v>150568</v>
      </c>
      <c r="H57" s="70"/>
      <c r="I57" s="71">
        <v>0</v>
      </c>
    </row>
    <row r="58" spans="1:10">
      <c r="A58" s="12" t="s">
        <v>298</v>
      </c>
      <c r="B58" s="40" t="s">
        <v>222</v>
      </c>
      <c r="C58" s="7" t="s">
        <v>58</v>
      </c>
      <c r="D58" s="41">
        <v>5280</v>
      </c>
      <c r="E58" s="6">
        <v>16.18</v>
      </c>
      <c r="F58" s="6">
        <v>20.54</v>
      </c>
      <c r="G58" s="8">
        <v>108451.2</v>
      </c>
      <c r="H58" s="70"/>
      <c r="I58" s="71">
        <v>0</v>
      </c>
    </row>
    <row r="59" spans="1:10">
      <c r="A59" s="12" t="s">
        <v>340</v>
      </c>
      <c r="B59" s="40" t="s">
        <v>223</v>
      </c>
      <c r="C59" s="7" t="s">
        <v>58</v>
      </c>
      <c r="D59" s="41">
        <v>10560</v>
      </c>
      <c r="E59" s="6">
        <v>13.8</v>
      </c>
      <c r="F59" s="6">
        <v>17.52</v>
      </c>
      <c r="G59" s="8">
        <v>185011.20000000001</v>
      </c>
      <c r="H59" s="70"/>
      <c r="I59" s="71">
        <v>0</v>
      </c>
    </row>
    <row r="60" spans="1:10">
      <c r="A60" s="12" t="s">
        <v>545</v>
      </c>
      <c r="B60" s="40" t="s">
        <v>238</v>
      </c>
      <c r="C60" s="7" t="s">
        <v>58</v>
      </c>
      <c r="D60" s="41">
        <v>3960</v>
      </c>
      <c r="E60" s="6">
        <v>5.24</v>
      </c>
      <c r="F60" s="6">
        <v>6.65</v>
      </c>
      <c r="G60" s="8">
        <v>26334</v>
      </c>
      <c r="H60" s="70"/>
      <c r="I60" s="71">
        <v>0</v>
      </c>
    </row>
    <row r="61" spans="1:10">
      <c r="A61" s="12" t="s">
        <v>1062</v>
      </c>
      <c r="B61" s="40" t="s">
        <v>63</v>
      </c>
      <c r="C61" s="7" t="s">
        <v>61</v>
      </c>
      <c r="D61" s="41">
        <v>10560</v>
      </c>
      <c r="E61" s="6">
        <v>7.81</v>
      </c>
      <c r="F61" s="6">
        <v>9.91</v>
      </c>
      <c r="G61" s="8">
        <v>104649.60000000001</v>
      </c>
      <c r="H61" s="70"/>
      <c r="I61" s="71">
        <v>0</v>
      </c>
    </row>
    <row r="62" spans="1:10">
      <c r="A62" s="54"/>
      <c r="B62" s="210" t="s">
        <v>34</v>
      </c>
      <c r="C62" s="210"/>
      <c r="D62" s="210"/>
      <c r="E62" s="55"/>
      <c r="F62" s="55"/>
      <c r="G62" s="56">
        <v>949491.76</v>
      </c>
      <c r="H62" s="55"/>
      <c r="I62" s="74">
        <v>0</v>
      </c>
      <c r="J62" s="68"/>
    </row>
    <row r="63" spans="1:10">
      <c r="A63" s="54"/>
      <c r="B63" s="43" t="s">
        <v>73</v>
      </c>
      <c r="C63" s="57"/>
      <c r="D63" s="58"/>
      <c r="E63" s="59"/>
      <c r="F63" s="59"/>
      <c r="G63" s="60"/>
      <c r="H63" s="59"/>
      <c r="I63" s="76"/>
    </row>
    <row r="64" spans="1:10" s="47" customFormat="1">
      <c r="A64" s="12" t="s">
        <v>68</v>
      </c>
      <c r="B64" s="40" t="s">
        <v>344</v>
      </c>
      <c r="C64" s="7" t="s">
        <v>69</v>
      </c>
      <c r="D64" s="41">
        <v>122.85</v>
      </c>
      <c r="E64" s="6">
        <v>12.29</v>
      </c>
      <c r="F64" s="6">
        <v>15.6</v>
      </c>
      <c r="G64" s="8">
        <v>1916.46</v>
      </c>
      <c r="H64" s="70"/>
      <c r="I64" s="71">
        <v>0</v>
      </c>
    </row>
    <row r="65" spans="1:9" s="47" customFormat="1">
      <c r="A65" s="12" t="s">
        <v>70</v>
      </c>
      <c r="B65" s="40" t="s">
        <v>355</v>
      </c>
      <c r="C65" s="7" t="s">
        <v>69</v>
      </c>
      <c r="D65" s="41">
        <v>159.71</v>
      </c>
      <c r="E65" s="6">
        <v>5.67</v>
      </c>
      <c r="F65" s="6">
        <v>7.2</v>
      </c>
      <c r="G65" s="8">
        <v>1149.9100000000001</v>
      </c>
      <c r="H65" s="70"/>
      <c r="I65" s="71">
        <v>0</v>
      </c>
    </row>
    <row r="66" spans="1:9" s="47" customFormat="1" ht="16.5">
      <c r="A66" s="12" t="s">
        <v>71</v>
      </c>
      <c r="B66" s="40" t="s">
        <v>72</v>
      </c>
      <c r="C66" s="7" t="s">
        <v>69</v>
      </c>
      <c r="D66" s="41">
        <v>159.71</v>
      </c>
      <c r="E66" s="6">
        <v>55.63</v>
      </c>
      <c r="F66" s="6">
        <v>70.61</v>
      </c>
      <c r="G66" s="8">
        <v>11277.12</v>
      </c>
      <c r="H66" s="70"/>
      <c r="I66" s="71">
        <v>0</v>
      </c>
    </row>
    <row r="67" spans="1:9">
      <c r="A67" s="54"/>
      <c r="B67" s="210" t="s">
        <v>34</v>
      </c>
      <c r="C67" s="210"/>
      <c r="D67" s="210"/>
      <c r="E67" s="55"/>
      <c r="F67" s="55"/>
      <c r="G67" s="56">
        <v>14343.49</v>
      </c>
      <c r="H67" s="55"/>
      <c r="I67" s="74">
        <v>0</v>
      </c>
    </row>
    <row r="68" spans="1:9">
      <c r="A68" s="54" t="s">
        <v>74</v>
      </c>
      <c r="B68" s="43" t="s">
        <v>75</v>
      </c>
      <c r="C68" s="43"/>
      <c r="D68" s="43"/>
      <c r="E68" s="43"/>
      <c r="F68" s="43"/>
      <c r="G68" s="44"/>
      <c r="H68" s="43"/>
      <c r="I68" s="75"/>
    </row>
    <row r="69" spans="1:9" ht="16.5">
      <c r="A69" s="12" t="s">
        <v>76</v>
      </c>
      <c r="B69" s="40" t="s">
        <v>345</v>
      </c>
      <c r="C69" s="7" t="s">
        <v>26</v>
      </c>
      <c r="D69" s="41">
        <v>1</v>
      </c>
      <c r="E69" s="6">
        <v>1274.1600000000001</v>
      </c>
      <c r="F69" s="6">
        <v>1617.29</v>
      </c>
      <c r="G69" s="8">
        <v>1617.29</v>
      </c>
      <c r="H69" s="70"/>
      <c r="I69" s="71">
        <v>0</v>
      </c>
    </row>
    <row r="70" spans="1:9" ht="16.5">
      <c r="A70" s="12" t="s">
        <v>77</v>
      </c>
      <c r="B70" s="40" t="s">
        <v>368</v>
      </c>
      <c r="C70" s="7" t="s">
        <v>28</v>
      </c>
      <c r="D70" s="41">
        <v>285</v>
      </c>
      <c r="E70" s="6">
        <v>306.25</v>
      </c>
      <c r="F70" s="6">
        <v>388.72</v>
      </c>
      <c r="G70" s="8">
        <v>110785.2</v>
      </c>
      <c r="H70" s="70"/>
      <c r="I70" s="71">
        <v>0</v>
      </c>
    </row>
    <row r="71" spans="1:9" ht="16.5">
      <c r="A71" s="12" t="s">
        <v>79</v>
      </c>
      <c r="B71" s="40" t="s">
        <v>346</v>
      </c>
      <c r="C71" s="7" t="s">
        <v>28</v>
      </c>
      <c r="D71" s="41">
        <v>2185</v>
      </c>
      <c r="E71" s="6">
        <v>203.23</v>
      </c>
      <c r="F71" s="6">
        <v>257.95999999999998</v>
      </c>
      <c r="G71" s="8">
        <v>563642.6</v>
      </c>
      <c r="H71" s="70"/>
      <c r="I71" s="71">
        <v>0</v>
      </c>
    </row>
    <row r="72" spans="1:9" ht="16.5">
      <c r="A72" s="12" t="s">
        <v>81</v>
      </c>
      <c r="B72" s="40" t="s">
        <v>347</v>
      </c>
      <c r="C72" s="7" t="s">
        <v>28</v>
      </c>
      <c r="D72" s="41">
        <v>1121</v>
      </c>
      <c r="E72" s="6">
        <v>183.35</v>
      </c>
      <c r="F72" s="6">
        <v>232.73</v>
      </c>
      <c r="G72" s="8">
        <v>260890.33</v>
      </c>
      <c r="H72" s="70"/>
      <c r="I72" s="71">
        <v>0</v>
      </c>
    </row>
    <row r="73" spans="1:9">
      <c r="A73" s="54"/>
      <c r="B73" s="43" t="s">
        <v>83</v>
      </c>
      <c r="C73" s="61"/>
      <c r="D73" s="62"/>
      <c r="E73" s="63"/>
      <c r="F73" s="63"/>
      <c r="G73" s="60"/>
      <c r="H73" s="43"/>
      <c r="I73" s="73"/>
    </row>
    <row r="74" spans="1:9">
      <c r="A74" s="12" t="s">
        <v>1043</v>
      </c>
      <c r="B74" s="40" t="s">
        <v>84</v>
      </c>
      <c r="C74" s="7" t="s">
        <v>66</v>
      </c>
      <c r="D74" s="41">
        <v>136.4</v>
      </c>
      <c r="E74" s="6">
        <v>14.61</v>
      </c>
      <c r="F74" s="6">
        <v>18.54</v>
      </c>
      <c r="G74" s="8">
        <v>2528.86</v>
      </c>
      <c r="H74" s="70"/>
      <c r="I74" s="71">
        <v>0</v>
      </c>
    </row>
    <row r="75" spans="1:9">
      <c r="A75" s="12" t="s">
        <v>1044</v>
      </c>
      <c r="B75" s="40" t="s">
        <v>82</v>
      </c>
      <c r="C75" s="7" t="s">
        <v>66</v>
      </c>
      <c r="D75" s="41">
        <v>518.52</v>
      </c>
      <c r="E75" s="6">
        <v>44.49</v>
      </c>
      <c r="F75" s="6">
        <v>56.47</v>
      </c>
      <c r="G75" s="8">
        <v>29280.82</v>
      </c>
      <c r="H75" s="70"/>
      <c r="I75" s="71">
        <v>0</v>
      </c>
    </row>
    <row r="76" spans="1:9" s="47" customFormat="1">
      <c r="A76" s="12" t="s">
        <v>1045</v>
      </c>
      <c r="B76" s="40" t="s">
        <v>78</v>
      </c>
      <c r="C76" s="7" t="s">
        <v>69</v>
      </c>
      <c r="D76" s="41">
        <v>122.85</v>
      </c>
      <c r="E76" s="6">
        <v>349.21</v>
      </c>
      <c r="F76" s="6">
        <v>443.25</v>
      </c>
      <c r="G76" s="8">
        <v>54453.26</v>
      </c>
      <c r="H76" s="70"/>
      <c r="I76" s="71">
        <v>0</v>
      </c>
    </row>
    <row r="77" spans="1:9">
      <c r="A77" s="54"/>
      <c r="B77" s="210" t="s">
        <v>34</v>
      </c>
      <c r="C77" s="210"/>
      <c r="D77" s="210"/>
      <c r="E77" s="55"/>
      <c r="F77" s="55"/>
      <c r="G77" s="56">
        <v>1023198.36</v>
      </c>
      <c r="H77" s="55"/>
      <c r="I77" s="74">
        <v>0</v>
      </c>
    </row>
    <row r="78" spans="1:9">
      <c r="A78" s="54" t="s">
        <v>86</v>
      </c>
      <c r="B78" s="43" t="s">
        <v>87</v>
      </c>
      <c r="C78" s="43"/>
      <c r="D78" s="43"/>
      <c r="E78" s="43"/>
      <c r="F78" s="43"/>
      <c r="G78" s="44"/>
      <c r="H78" s="43"/>
      <c r="I78" s="75"/>
    </row>
    <row r="79" spans="1:9">
      <c r="A79" s="54" t="s">
        <v>299</v>
      </c>
      <c r="B79" s="43" t="s">
        <v>369</v>
      </c>
      <c r="C79" s="43"/>
      <c r="D79" s="43"/>
      <c r="E79" s="43"/>
      <c r="F79" s="43"/>
      <c r="G79" s="43"/>
      <c r="H79" s="43"/>
      <c r="I79" s="73"/>
    </row>
    <row r="80" spans="1:9" s="47" customFormat="1">
      <c r="A80" s="12" t="s">
        <v>469</v>
      </c>
      <c r="B80" s="40" t="s">
        <v>78</v>
      </c>
      <c r="C80" s="7" t="s">
        <v>69</v>
      </c>
      <c r="D80" s="41">
        <v>1876</v>
      </c>
      <c r="E80" s="6">
        <v>349.21</v>
      </c>
      <c r="F80" s="6">
        <v>443.25</v>
      </c>
      <c r="G80" s="8">
        <v>831537</v>
      </c>
      <c r="H80" s="70"/>
      <c r="I80" s="71">
        <v>0</v>
      </c>
    </row>
    <row r="81" spans="1:9" s="47" customFormat="1">
      <c r="A81" s="12" t="s">
        <v>470</v>
      </c>
      <c r="B81" s="40" t="s">
        <v>490</v>
      </c>
      <c r="C81" s="7" t="s">
        <v>80</v>
      </c>
      <c r="D81" s="41">
        <v>107834</v>
      </c>
      <c r="E81" s="6">
        <v>6.75</v>
      </c>
      <c r="F81" s="6">
        <v>8.57</v>
      </c>
      <c r="G81" s="8">
        <v>924137.38</v>
      </c>
      <c r="H81" s="70"/>
      <c r="I81" s="71">
        <v>0</v>
      </c>
    </row>
    <row r="82" spans="1:9" s="47" customFormat="1">
      <c r="A82" s="12" t="s">
        <v>471</v>
      </c>
      <c r="B82" s="40" t="s">
        <v>82</v>
      </c>
      <c r="C82" s="7" t="s">
        <v>66</v>
      </c>
      <c r="D82" s="41">
        <v>15688</v>
      </c>
      <c r="E82" s="6">
        <v>33.35</v>
      </c>
      <c r="F82" s="6">
        <v>42.33</v>
      </c>
      <c r="G82" s="8">
        <v>664073.04</v>
      </c>
      <c r="H82" s="70"/>
      <c r="I82" s="71">
        <v>0</v>
      </c>
    </row>
    <row r="83" spans="1:9">
      <c r="A83" s="54"/>
      <c r="B83" s="210" t="s">
        <v>34</v>
      </c>
      <c r="C83" s="210"/>
      <c r="D83" s="210"/>
      <c r="E83" s="55"/>
      <c r="F83" s="55"/>
      <c r="G83" s="56">
        <v>2419747.42</v>
      </c>
      <c r="H83" s="55"/>
      <c r="I83" s="74">
        <v>0</v>
      </c>
    </row>
    <row r="84" spans="1:9">
      <c r="A84" s="54" t="s">
        <v>88</v>
      </c>
      <c r="B84" s="43" t="s">
        <v>229</v>
      </c>
      <c r="C84" s="43"/>
      <c r="D84" s="43"/>
      <c r="E84" s="43"/>
      <c r="F84" s="43"/>
      <c r="G84" s="44"/>
      <c r="H84" s="43"/>
      <c r="I84" s="73"/>
    </row>
    <row r="85" spans="1:9">
      <c r="A85" s="54"/>
      <c r="B85" s="43" t="s">
        <v>89</v>
      </c>
      <c r="C85" s="43"/>
      <c r="D85" s="64"/>
      <c r="E85" s="43"/>
      <c r="F85" s="43"/>
      <c r="G85" s="44"/>
      <c r="H85" s="43"/>
      <c r="I85" s="73"/>
    </row>
    <row r="86" spans="1:9">
      <c r="A86" s="12" t="s">
        <v>90</v>
      </c>
      <c r="B86" s="40" t="s">
        <v>356</v>
      </c>
      <c r="C86" s="7" t="s">
        <v>66</v>
      </c>
      <c r="D86" s="41">
        <v>1708.85</v>
      </c>
      <c r="E86" s="6">
        <v>42.31</v>
      </c>
      <c r="F86" s="6">
        <v>53.7</v>
      </c>
      <c r="G86" s="8">
        <v>91765.25</v>
      </c>
      <c r="H86" s="70"/>
      <c r="I86" s="71">
        <v>0</v>
      </c>
    </row>
    <row r="87" spans="1:9">
      <c r="A87" s="12" t="s">
        <v>91</v>
      </c>
      <c r="B87" s="40" t="s">
        <v>9</v>
      </c>
      <c r="C87" s="7" t="s">
        <v>66</v>
      </c>
      <c r="D87" s="41">
        <v>2964.78</v>
      </c>
      <c r="E87" s="6">
        <v>85.1</v>
      </c>
      <c r="F87" s="6">
        <v>108.02</v>
      </c>
      <c r="G87" s="8">
        <v>320255.53999999998</v>
      </c>
      <c r="H87" s="70"/>
      <c r="I87" s="71">
        <v>0</v>
      </c>
    </row>
    <row r="88" spans="1:9">
      <c r="A88" s="12" t="s">
        <v>92</v>
      </c>
      <c r="B88" s="40" t="s">
        <v>357</v>
      </c>
      <c r="C88" s="7" t="s">
        <v>28</v>
      </c>
      <c r="D88" s="41">
        <v>570</v>
      </c>
      <c r="E88" s="6">
        <v>6.48</v>
      </c>
      <c r="F88" s="6">
        <v>8.23</v>
      </c>
      <c r="G88" s="8">
        <v>4691.1000000000004</v>
      </c>
      <c r="H88" s="70"/>
      <c r="I88" s="71">
        <v>0</v>
      </c>
    </row>
    <row r="89" spans="1:9">
      <c r="A89" s="12" t="s">
        <v>93</v>
      </c>
      <c r="B89" s="40" t="s">
        <v>358</v>
      </c>
      <c r="C89" s="7" t="s">
        <v>28</v>
      </c>
      <c r="D89" s="41">
        <v>988</v>
      </c>
      <c r="E89" s="6">
        <v>11.18</v>
      </c>
      <c r="F89" s="6">
        <v>14.19</v>
      </c>
      <c r="G89" s="8">
        <v>14019.72</v>
      </c>
      <c r="H89" s="70"/>
      <c r="I89" s="71">
        <v>0</v>
      </c>
    </row>
    <row r="90" spans="1:9">
      <c r="A90" s="12" t="s">
        <v>94</v>
      </c>
      <c r="B90" s="40" t="s">
        <v>359</v>
      </c>
      <c r="C90" s="7" t="s">
        <v>28</v>
      </c>
      <c r="D90" s="41">
        <v>84.34</v>
      </c>
      <c r="E90" s="6">
        <v>12.9</v>
      </c>
      <c r="F90" s="6">
        <v>16.37</v>
      </c>
      <c r="G90" s="8">
        <v>1380.65</v>
      </c>
      <c r="H90" s="70"/>
      <c r="I90" s="71">
        <v>0</v>
      </c>
    </row>
    <row r="91" spans="1:9">
      <c r="A91" s="12" t="s">
        <v>0</v>
      </c>
      <c r="B91" s="40" t="s">
        <v>230</v>
      </c>
      <c r="C91" s="7" t="s">
        <v>66</v>
      </c>
      <c r="D91" s="41">
        <v>61.24</v>
      </c>
      <c r="E91" s="6">
        <v>455.58</v>
      </c>
      <c r="F91" s="6">
        <v>578.27</v>
      </c>
      <c r="G91" s="8">
        <v>35413.25</v>
      </c>
      <c r="H91" s="70"/>
      <c r="I91" s="71">
        <v>0</v>
      </c>
    </row>
    <row r="92" spans="1:9">
      <c r="A92" s="54"/>
      <c r="B92" s="210" t="s">
        <v>34</v>
      </c>
      <c r="C92" s="210"/>
      <c r="D92" s="210"/>
      <c r="E92" s="55"/>
      <c r="F92" s="55"/>
      <c r="G92" s="56">
        <v>467525.51</v>
      </c>
      <c r="H92" s="55"/>
      <c r="I92" s="74">
        <v>0</v>
      </c>
    </row>
    <row r="93" spans="1:9">
      <c r="A93" s="54" t="s">
        <v>95</v>
      </c>
      <c r="B93" s="43" t="s">
        <v>96</v>
      </c>
      <c r="C93" s="43"/>
      <c r="D93" s="43"/>
      <c r="E93" s="43"/>
      <c r="F93" s="43"/>
      <c r="G93" s="44"/>
      <c r="H93" s="43"/>
      <c r="I93" s="75"/>
    </row>
    <row r="94" spans="1:9">
      <c r="A94" s="54" t="s">
        <v>270</v>
      </c>
      <c r="B94" s="43" t="s">
        <v>97</v>
      </c>
      <c r="C94" s="43"/>
      <c r="D94" s="43"/>
      <c r="E94" s="43"/>
      <c r="F94" s="43"/>
      <c r="G94" s="44"/>
      <c r="H94" s="43"/>
      <c r="I94" s="75"/>
    </row>
    <row r="95" spans="1:9" s="47" customFormat="1">
      <c r="A95" s="12" t="s">
        <v>271</v>
      </c>
      <c r="B95" s="40" t="s">
        <v>343</v>
      </c>
      <c r="C95" s="7" t="s">
        <v>26</v>
      </c>
      <c r="D95" s="41">
        <v>16</v>
      </c>
      <c r="E95" s="6">
        <v>546.44000000000005</v>
      </c>
      <c r="F95" s="6">
        <v>693.6</v>
      </c>
      <c r="G95" s="8">
        <v>11097.6</v>
      </c>
      <c r="H95" s="70"/>
      <c r="I95" s="71">
        <v>0</v>
      </c>
    </row>
    <row r="96" spans="1:9" s="47" customFormat="1">
      <c r="A96" s="12" t="s">
        <v>272</v>
      </c>
      <c r="B96" s="40" t="s">
        <v>261</v>
      </c>
      <c r="C96" s="7" t="s">
        <v>26</v>
      </c>
      <c r="D96" s="41">
        <v>4</v>
      </c>
      <c r="E96" s="6">
        <v>405.31</v>
      </c>
      <c r="F96" s="6">
        <v>514.46</v>
      </c>
      <c r="G96" s="8">
        <v>2057.84</v>
      </c>
      <c r="H96" s="70"/>
      <c r="I96" s="71">
        <v>0</v>
      </c>
    </row>
    <row r="97" spans="1:9" s="47" customFormat="1">
      <c r="A97" s="12" t="s">
        <v>273</v>
      </c>
      <c r="B97" s="40" t="s">
        <v>262</v>
      </c>
      <c r="C97" s="7" t="s">
        <v>26</v>
      </c>
      <c r="D97" s="41">
        <v>1</v>
      </c>
      <c r="E97" s="6">
        <v>412.1</v>
      </c>
      <c r="F97" s="6">
        <v>523.08000000000004</v>
      </c>
      <c r="G97" s="8">
        <v>523.08000000000004</v>
      </c>
      <c r="H97" s="70"/>
      <c r="I97" s="71">
        <v>0</v>
      </c>
    </row>
    <row r="98" spans="1:9" s="47" customFormat="1">
      <c r="A98" s="12" t="s">
        <v>274</v>
      </c>
      <c r="B98" s="40" t="s">
        <v>263</v>
      </c>
      <c r="C98" s="7" t="s">
        <v>26</v>
      </c>
      <c r="D98" s="41">
        <v>50</v>
      </c>
      <c r="E98" s="6">
        <v>430.24</v>
      </c>
      <c r="F98" s="6">
        <v>546.1</v>
      </c>
      <c r="G98" s="8">
        <v>27305</v>
      </c>
      <c r="H98" s="70"/>
      <c r="I98" s="71">
        <v>0</v>
      </c>
    </row>
    <row r="99" spans="1:9" s="47" customFormat="1">
      <c r="A99" s="12" t="s">
        <v>275</v>
      </c>
      <c r="B99" s="40" t="s">
        <v>360</v>
      </c>
      <c r="C99" s="7" t="s">
        <v>26</v>
      </c>
      <c r="D99" s="41">
        <v>18</v>
      </c>
      <c r="E99" s="6">
        <v>935.56</v>
      </c>
      <c r="F99" s="6">
        <v>1187.51</v>
      </c>
      <c r="G99" s="8">
        <v>21375.18</v>
      </c>
      <c r="H99" s="70"/>
      <c r="I99" s="71">
        <v>0</v>
      </c>
    </row>
    <row r="100" spans="1:9" s="47" customFormat="1">
      <c r="A100" s="12" t="s">
        <v>276</v>
      </c>
      <c r="B100" s="40" t="s">
        <v>265</v>
      </c>
      <c r="C100" s="7" t="s">
        <v>26</v>
      </c>
      <c r="D100" s="41">
        <v>2</v>
      </c>
      <c r="E100" s="6">
        <v>565.79</v>
      </c>
      <c r="F100" s="6">
        <v>718.16</v>
      </c>
      <c r="G100" s="8">
        <v>1436.32</v>
      </c>
      <c r="H100" s="70"/>
      <c r="I100" s="71">
        <v>0</v>
      </c>
    </row>
    <row r="101" spans="1:9" s="47" customFormat="1">
      <c r="A101" s="12" t="s">
        <v>459</v>
      </c>
      <c r="B101" s="40" t="s">
        <v>264</v>
      </c>
      <c r="C101" s="7" t="s">
        <v>26</v>
      </c>
      <c r="D101" s="41">
        <v>1</v>
      </c>
      <c r="E101" s="6">
        <v>591.41</v>
      </c>
      <c r="F101" s="6">
        <v>750.68</v>
      </c>
      <c r="G101" s="8">
        <v>750.68</v>
      </c>
      <c r="H101" s="70"/>
      <c r="I101" s="71">
        <v>0</v>
      </c>
    </row>
    <row r="102" spans="1:9" s="47" customFormat="1">
      <c r="A102" s="12" t="s">
        <v>277</v>
      </c>
      <c r="B102" s="40" t="s">
        <v>266</v>
      </c>
      <c r="C102" s="7" t="s">
        <v>26</v>
      </c>
      <c r="D102" s="41">
        <v>2</v>
      </c>
      <c r="E102" s="6">
        <v>505.01</v>
      </c>
      <c r="F102" s="6">
        <v>641.01</v>
      </c>
      <c r="G102" s="8">
        <v>1282.02</v>
      </c>
      <c r="H102" s="70"/>
      <c r="I102" s="71">
        <v>0</v>
      </c>
    </row>
    <row r="103" spans="1:9" s="47" customFormat="1">
      <c r="A103" s="12" t="s">
        <v>460</v>
      </c>
      <c r="B103" s="40" t="s">
        <v>401</v>
      </c>
      <c r="C103" s="7" t="s">
        <v>26</v>
      </c>
      <c r="D103" s="41">
        <v>1</v>
      </c>
      <c r="E103" s="6">
        <v>508.97</v>
      </c>
      <c r="F103" s="6">
        <v>646.04</v>
      </c>
      <c r="G103" s="8">
        <v>646.04</v>
      </c>
      <c r="H103" s="70"/>
      <c r="I103" s="71">
        <v>0</v>
      </c>
    </row>
    <row r="104" spans="1:9" s="47" customFormat="1">
      <c r="A104" s="12" t="s">
        <v>278</v>
      </c>
      <c r="B104" s="40" t="s">
        <v>402</v>
      </c>
      <c r="C104" s="7" t="s">
        <v>26</v>
      </c>
      <c r="D104" s="41">
        <v>7</v>
      </c>
      <c r="E104" s="6">
        <v>377.34</v>
      </c>
      <c r="F104" s="6">
        <v>478.96</v>
      </c>
      <c r="G104" s="8">
        <v>3352.72</v>
      </c>
      <c r="H104" s="70"/>
      <c r="I104" s="71">
        <v>0</v>
      </c>
    </row>
    <row r="105" spans="1:9" s="47" customFormat="1">
      <c r="A105" s="12" t="s">
        <v>279</v>
      </c>
      <c r="B105" s="40" t="s">
        <v>477</v>
      </c>
      <c r="C105" s="7" t="s">
        <v>26</v>
      </c>
      <c r="D105" s="41">
        <v>1</v>
      </c>
      <c r="E105" s="6">
        <v>505.01</v>
      </c>
      <c r="F105" s="6">
        <v>641.01</v>
      </c>
      <c r="G105" s="8">
        <v>641.01</v>
      </c>
      <c r="H105" s="70"/>
      <c r="I105" s="71">
        <v>0</v>
      </c>
    </row>
    <row r="106" spans="1:9" s="47" customFormat="1">
      <c r="A106" s="12" t="s">
        <v>280</v>
      </c>
      <c r="B106" s="40" t="s">
        <v>1058</v>
      </c>
      <c r="C106" s="7" t="s">
        <v>26</v>
      </c>
      <c r="D106" s="41">
        <v>22</v>
      </c>
      <c r="E106" s="6">
        <v>1670</v>
      </c>
      <c r="F106" s="6">
        <v>2119.73</v>
      </c>
      <c r="G106" s="8">
        <v>46634.06</v>
      </c>
      <c r="H106" s="70"/>
      <c r="I106" s="71">
        <v>0</v>
      </c>
    </row>
    <row r="107" spans="1:9" s="47" customFormat="1" ht="16.5">
      <c r="A107" s="12" t="s">
        <v>451</v>
      </c>
      <c r="B107" s="40" t="s">
        <v>461</v>
      </c>
      <c r="C107" s="7" t="s">
        <v>26</v>
      </c>
      <c r="D107" s="41">
        <v>9</v>
      </c>
      <c r="E107" s="6">
        <v>1980</v>
      </c>
      <c r="F107" s="6">
        <v>2513.21</v>
      </c>
      <c r="G107" s="8">
        <v>22618.89</v>
      </c>
      <c r="H107" s="70"/>
      <c r="I107" s="71">
        <v>0</v>
      </c>
    </row>
    <row r="108" spans="1:9" s="47" customFormat="1" ht="16.5">
      <c r="A108" s="12" t="s">
        <v>452</v>
      </c>
      <c r="B108" s="40" t="s">
        <v>462</v>
      </c>
      <c r="C108" s="7" t="s">
        <v>26</v>
      </c>
      <c r="D108" s="41">
        <v>11</v>
      </c>
      <c r="E108" s="6">
        <v>1490</v>
      </c>
      <c r="F108" s="6">
        <v>1891.26</v>
      </c>
      <c r="G108" s="8">
        <v>20803.86</v>
      </c>
      <c r="H108" s="70"/>
      <c r="I108" s="71">
        <v>0</v>
      </c>
    </row>
    <row r="109" spans="1:9" s="47" customFormat="1" ht="16.5">
      <c r="A109" s="12" t="s">
        <v>453</v>
      </c>
      <c r="B109" s="40" t="s">
        <v>463</v>
      </c>
      <c r="C109" s="7" t="s">
        <v>26</v>
      </c>
      <c r="D109" s="41">
        <v>6</v>
      </c>
      <c r="E109" s="6">
        <v>1900</v>
      </c>
      <c r="F109" s="6">
        <v>2411.67</v>
      </c>
      <c r="G109" s="8">
        <v>14470.02</v>
      </c>
      <c r="H109" s="70"/>
      <c r="I109" s="71">
        <v>0</v>
      </c>
    </row>
    <row r="110" spans="1:9" s="47" customFormat="1" ht="16.5">
      <c r="A110" s="12" t="s">
        <v>454</v>
      </c>
      <c r="B110" s="40" t="s">
        <v>464</v>
      </c>
      <c r="C110" s="7" t="s">
        <v>26</v>
      </c>
      <c r="D110" s="41">
        <v>3</v>
      </c>
      <c r="E110" s="6">
        <v>2080</v>
      </c>
      <c r="F110" s="6">
        <v>2640.14</v>
      </c>
      <c r="G110" s="8">
        <v>7920.42</v>
      </c>
      <c r="H110" s="70"/>
      <c r="I110" s="71">
        <v>0</v>
      </c>
    </row>
    <row r="111" spans="1:9" s="47" customFormat="1" ht="16.5">
      <c r="A111" s="12" t="s">
        <v>455</v>
      </c>
      <c r="B111" s="40" t="s">
        <v>465</v>
      </c>
      <c r="C111" s="7" t="s">
        <v>26</v>
      </c>
      <c r="D111" s="41">
        <v>1</v>
      </c>
      <c r="E111" s="6">
        <v>1440</v>
      </c>
      <c r="F111" s="6">
        <v>1827.79</v>
      </c>
      <c r="G111" s="8">
        <v>1827.79</v>
      </c>
      <c r="H111" s="70"/>
      <c r="I111" s="71">
        <v>0</v>
      </c>
    </row>
    <row r="112" spans="1:9" s="47" customFormat="1" ht="16.5">
      <c r="A112" s="12" t="s">
        <v>456</v>
      </c>
      <c r="B112" s="40" t="s">
        <v>1057</v>
      </c>
      <c r="C112" s="7" t="s">
        <v>26</v>
      </c>
      <c r="D112" s="41">
        <v>17</v>
      </c>
      <c r="E112" s="6">
        <v>1780</v>
      </c>
      <c r="F112" s="6">
        <v>2259.35</v>
      </c>
      <c r="G112" s="8">
        <v>38408.949999999997</v>
      </c>
      <c r="H112" s="70"/>
      <c r="I112" s="71">
        <v>0</v>
      </c>
    </row>
    <row r="113" spans="1:9" s="47" customFormat="1" ht="16.5">
      <c r="A113" s="12" t="s">
        <v>457</v>
      </c>
      <c r="B113" s="40" t="s">
        <v>466</v>
      </c>
      <c r="C113" s="7" t="s">
        <v>26</v>
      </c>
      <c r="D113" s="41">
        <v>3</v>
      </c>
      <c r="E113" s="6">
        <v>1450</v>
      </c>
      <c r="F113" s="6">
        <v>1840.49</v>
      </c>
      <c r="G113" s="8">
        <v>5521.47</v>
      </c>
      <c r="H113" s="70"/>
      <c r="I113" s="71">
        <v>0</v>
      </c>
    </row>
    <row r="114" spans="1:9" s="47" customFormat="1" ht="16.5">
      <c r="A114" s="12" t="s">
        <v>458</v>
      </c>
      <c r="B114" s="40" t="s">
        <v>467</v>
      </c>
      <c r="C114" s="7" t="s">
        <v>26</v>
      </c>
      <c r="D114" s="41">
        <v>4</v>
      </c>
      <c r="E114" s="6">
        <v>470</v>
      </c>
      <c r="F114" s="6">
        <v>596.57000000000005</v>
      </c>
      <c r="G114" s="8">
        <v>2386.2800000000002</v>
      </c>
      <c r="H114" s="70"/>
      <c r="I114" s="71">
        <v>0</v>
      </c>
    </row>
    <row r="115" spans="1:9" s="47" customFormat="1" ht="16.5">
      <c r="A115" s="12" t="s">
        <v>476</v>
      </c>
      <c r="B115" s="40" t="s">
        <v>468</v>
      </c>
      <c r="C115" s="7" t="s">
        <v>26</v>
      </c>
      <c r="D115" s="41">
        <v>3</v>
      </c>
      <c r="E115" s="6">
        <v>3050</v>
      </c>
      <c r="F115" s="6">
        <v>3871.37</v>
      </c>
      <c r="G115" s="8">
        <v>11614.11</v>
      </c>
      <c r="H115" s="70"/>
      <c r="I115" s="71">
        <v>0</v>
      </c>
    </row>
    <row r="116" spans="1:9">
      <c r="A116" s="54" t="s">
        <v>281</v>
      </c>
      <c r="B116" s="43" t="s">
        <v>267</v>
      </c>
      <c r="C116" s="43"/>
      <c r="D116" s="43"/>
      <c r="E116" s="43"/>
      <c r="F116" s="43"/>
      <c r="G116" s="44"/>
      <c r="H116" s="43"/>
      <c r="I116" s="73"/>
    </row>
    <row r="117" spans="1:9">
      <c r="A117" s="12" t="s">
        <v>282</v>
      </c>
      <c r="B117" s="40" t="s">
        <v>1046</v>
      </c>
      <c r="C117" s="7" t="s">
        <v>26</v>
      </c>
      <c r="D117" s="41">
        <v>2</v>
      </c>
      <c r="E117" s="6">
        <v>980</v>
      </c>
      <c r="F117" s="6">
        <v>1243.9100000000001</v>
      </c>
      <c r="G117" s="8">
        <v>2487.8200000000002</v>
      </c>
      <c r="H117" s="70"/>
      <c r="I117" s="71">
        <v>0</v>
      </c>
    </row>
    <row r="118" spans="1:9" s="47" customFormat="1">
      <c r="A118" s="12" t="s">
        <v>283</v>
      </c>
      <c r="B118" s="40" t="s">
        <v>1047</v>
      </c>
      <c r="C118" s="7" t="s">
        <v>26</v>
      </c>
      <c r="D118" s="41">
        <v>1</v>
      </c>
      <c r="E118" s="6">
        <v>1890</v>
      </c>
      <c r="F118" s="6">
        <v>2398.98</v>
      </c>
      <c r="G118" s="8">
        <v>2398.98</v>
      </c>
      <c r="H118" s="70"/>
      <c r="I118" s="71">
        <v>0</v>
      </c>
    </row>
    <row r="119" spans="1:9" s="47" customFormat="1">
      <c r="A119" s="12" t="s">
        <v>485</v>
      </c>
      <c r="B119" s="40" t="s">
        <v>484</v>
      </c>
      <c r="C119" s="7" t="s">
        <v>26</v>
      </c>
      <c r="D119" s="41">
        <v>5</v>
      </c>
      <c r="E119" s="6">
        <v>320</v>
      </c>
      <c r="F119" s="6">
        <v>406.18</v>
      </c>
      <c r="G119" s="8">
        <v>2030.9</v>
      </c>
      <c r="H119" s="70"/>
      <c r="I119" s="71">
        <v>0</v>
      </c>
    </row>
    <row r="120" spans="1:9" s="47" customFormat="1">
      <c r="A120" s="12" t="s">
        <v>486</v>
      </c>
      <c r="B120" s="40" t="s">
        <v>472</v>
      </c>
      <c r="C120" s="7" t="s">
        <v>26</v>
      </c>
      <c r="D120" s="41">
        <v>3</v>
      </c>
      <c r="E120" s="6">
        <v>2125.5</v>
      </c>
      <c r="F120" s="6">
        <v>2697.9</v>
      </c>
      <c r="G120" s="8">
        <v>8093.7</v>
      </c>
      <c r="H120" s="70"/>
      <c r="I120" s="71">
        <v>0</v>
      </c>
    </row>
    <row r="121" spans="1:9">
      <c r="A121" s="54" t="s">
        <v>284</v>
      </c>
      <c r="B121" s="43" t="s">
        <v>268</v>
      </c>
      <c r="C121" s="43"/>
      <c r="D121" s="43"/>
      <c r="E121" s="43"/>
      <c r="F121" s="43"/>
      <c r="G121" s="43"/>
      <c r="H121" s="43"/>
      <c r="I121" s="73"/>
    </row>
    <row r="122" spans="1:9" s="47" customFormat="1">
      <c r="A122" s="12" t="s">
        <v>436</v>
      </c>
      <c r="B122" s="40" t="s">
        <v>269</v>
      </c>
      <c r="C122" s="7" t="s">
        <v>26</v>
      </c>
      <c r="D122" s="41">
        <v>4</v>
      </c>
      <c r="E122" s="6">
        <v>1310</v>
      </c>
      <c r="F122" s="6">
        <v>1662.78</v>
      </c>
      <c r="G122" s="8">
        <v>6651.12</v>
      </c>
      <c r="H122" s="70"/>
      <c r="I122" s="71">
        <v>0</v>
      </c>
    </row>
    <row r="123" spans="1:9" s="47" customFormat="1">
      <c r="A123" s="12" t="s">
        <v>480</v>
      </c>
      <c r="B123" s="40" t="s">
        <v>473</v>
      </c>
      <c r="C123" s="7" t="s">
        <v>26</v>
      </c>
      <c r="D123" s="41">
        <v>2</v>
      </c>
      <c r="E123" s="6">
        <v>5960.5</v>
      </c>
      <c r="F123" s="6">
        <v>7565.66</v>
      </c>
      <c r="G123" s="8">
        <v>15131.32</v>
      </c>
      <c r="H123" s="70"/>
      <c r="I123" s="71">
        <v>0</v>
      </c>
    </row>
    <row r="124" spans="1:9">
      <c r="A124" s="54" t="s">
        <v>285</v>
      </c>
      <c r="B124" s="43" t="s">
        <v>98</v>
      </c>
      <c r="C124" s="43"/>
      <c r="D124" s="43"/>
      <c r="E124" s="43"/>
      <c r="F124" s="43"/>
      <c r="G124" s="44"/>
      <c r="H124" s="43"/>
      <c r="I124" s="73"/>
    </row>
    <row r="125" spans="1:9" s="47" customFormat="1">
      <c r="A125" s="12" t="s">
        <v>437</v>
      </c>
      <c r="B125" s="40" t="s">
        <v>99</v>
      </c>
      <c r="C125" s="40" t="s">
        <v>26</v>
      </c>
      <c r="D125" s="40">
        <v>121</v>
      </c>
      <c r="E125" s="40">
        <v>169.03</v>
      </c>
      <c r="F125" s="6">
        <v>214.55</v>
      </c>
      <c r="G125" s="8">
        <v>25960.55</v>
      </c>
      <c r="H125" s="70"/>
      <c r="I125" s="71">
        <v>0</v>
      </c>
    </row>
    <row r="126" spans="1:9" s="47" customFormat="1">
      <c r="A126" s="12" t="s">
        <v>286</v>
      </c>
      <c r="B126" s="40" t="s">
        <v>361</v>
      </c>
      <c r="C126" s="40" t="s">
        <v>26</v>
      </c>
      <c r="D126" s="40">
        <v>16</v>
      </c>
      <c r="E126" s="40">
        <v>66.319999999999993</v>
      </c>
      <c r="F126" s="6">
        <v>84.18</v>
      </c>
      <c r="G126" s="8">
        <v>1346.88</v>
      </c>
      <c r="H126" s="70"/>
      <c r="I126" s="71">
        <v>0</v>
      </c>
    </row>
    <row r="127" spans="1:9" s="47" customFormat="1">
      <c r="A127" s="12" t="s">
        <v>438</v>
      </c>
      <c r="B127" s="40" t="s">
        <v>100</v>
      </c>
      <c r="C127" s="40" t="s">
        <v>26</v>
      </c>
      <c r="D127" s="40">
        <v>33</v>
      </c>
      <c r="E127" s="40">
        <v>190.87</v>
      </c>
      <c r="F127" s="6">
        <v>242.27</v>
      </c>
      <c r="G127" s="8">
        <v>7994.91</v>
      </c>
      <c r="H127" s="70"/>
      <c r="I127" s="71">
        <v>0</v>
      </c>
    </row>
    <row r="128" spans="1:9" s="47" customFormat="1">
      <c r="A128" s="12" t="s">
        <v>481</v>
      </c>
      <c r="B128" s="40" t="s">
        <v>101</v>
      </c>
      <c r="C128" s="40" t="s">
        <v>26</v>
      </c>
      <c r="D128" s="40">
        <v>121</v>
      </c>
      <c r="E128" s="40">
        <v>13.86</v>
      </c>
      <c r="F128" s="6">
        <v>17.59</v>
      </c>
      <c r="G128" s="8">
        <v>2128.39</v>
      </c>
      <c r="H128" s="70"/>
      <c r="I128" s="71">
        <v>0</v>
      </c>
    </row>
    <row r="129" spans="1:9">
      <c r="A129" s="54" t="s">
        <v>287</v>
      </c>
      <c r="B129" s="43" t="s">
        <v>102</v>
      </c>
      <c r="C129" s="43"/>
      <c r="D129" s="43"/>
      <c r="E129" s="43"/>
      <c r="F129" s="43"/>
      <c r="G129" s="43"/>
      <c r="H129" s="43"/>
      <c r="I129" s="73"/>
    </row>
    <row r="130" spans="1:9">
      <c r="A130" s="12" t="s">
        <v>288</v>
      </c>
      <c r="B130" s="40" t="s">
        <v>1048</v>
      </c>
      <c r="C130" s="7" t="s">
        <v>26</v>
      </c>
      <c r="D130" s="41">
        <v>5</v>
      </c>
      <c r="E130" s="6">
        <v>538.62</v>
      </c>
      <c r="F130" s="6">
        <v>683.67</v>
      </c>
      <c r="G130" s="8">
        <v>3418.35</v>
      </c>
      <c r="H130" s="70"/>
      <c r="I130" s="71">
        <v>0</v>
      </c>
    </row>
    <row r="131" spans="1:9">
      <c r="A131" s="12" t="s">
        <v>289</v>
      </c>
      <c r="B131" s="40" t="s">
        <v>1049</v>
      </c>
      <c r="C131" s="7" t="s">
        <v>26</v>
      </c>
      <c r="D131" s="41">
        <v>2</v>
      </c>
      <c r="E131" s="6">
        <v>7800</v>
      </c>
      <c r="F131" s="6">
        <v>9900.5400000000009</v>
      </c>
      <c r="G131" s="8">
        <v>19801.080000000002</v>
      </c>
      <c r="H131" s="70"/>
      <c r="I131" s="71">
        <v>0</v>
      </c>
    </row>
    <row r="132" spans="1:9" ht="16.5">
      <c r="A132" s="12" t="s">
        <v>290</v>
      </c>
      <c r="B132" s="40" t="s">
        <v>1050</v>
      </c>
      <c r="C132" s="7" t="s">
        <v>26</v>
      </c>
      <c r="D132" s="41">
        <v>1</v>
      </c>
      <c r="E132" s="6">
        <v>90.44</v>
      </c>
      <c r="F132" s="6">
        <v>114.8</v>
      </c>
      <c r="G132" s="8">
        <v>114.8</v>
      </c>
      <c r="H132" s="70"/>
      <c r="I132" s="71">
        <v>0</v>
      </c>
    </row>
    <row r="133" spans="1:9" ht="16.5">
      <c r="A133" s="12" t="s">
        <v>291</v>
      </c>
      <c r="B133" s="40" t="s">
        <v>1051</v>
      </c>
      <c r="C133" s="7" t="s">
        <v>26</v>
      </c>
      <c r="D133" s="41">
        <v>2</v>
      </c>
      <c r="E133" s="6">
        <v>135.66</v>
      </c>
      <c r="F133" s="6">
        <v>172.19</v>
      </c>
      <c r="G133" s="8">
        <v>344.38</v>
      </c>
      <c r="H133" s="70"/>
      <c r="I133" s="71">
        <v>0</v>
      </c>
    </row>
    <row r="134" spans="1:9" ht="16.5">
      <c r="A134" s="12" t="s">
        <v>292</v>
      </c>
      <c r="B134" s="40" t="s">
        <v>1052</v>
      </c>
      <c r="C134" s="7" t="s">
        <v>26</v>
      </c>
      <c r="D134" s="41">
        <v>3</v>
      </c>
      <c r="E134" s="6">
        <v>90.44</v>
      </c>
      <c r="F134" s="6">
        <v>114.8</v>
      </c>
      <c r="G134" s="8">
        <v>344.4</v>
      </c>
      <c r="H134" s="70"/>
      <c r="I134" s="71">
        <v>0</v>
      </c>
    </row>
    <row r="135" spans="1:9" ht="16.5">
      <c r="A135" s="12" t="s">
        <v>482</v>
      </c>
      <c r="B135" s="40" t="s">
        <v>427</v>
      </c>
      <c r="C135" s="7" t="s">
        <v>26</v>
      </c>
      <c r="D135" s="41">
        <v>1</v>
      </c>
      <c r="E135" s="6">
        <v>2500</v>
      </c>
      <c r="F135" s="6">
        <v>3173.25</v>
      </c>
      <c r="G135" s="8">
        <v>3173.25</v>
      </c>
      <c r="H135" s="70"/>
      <c r="I135" s="71">
        <v>0</v>
      </c>
    </row>
    <row r="136" spans="1:9" ht="16.5">
      <c r="A136" s="12" t="s">
        <v>483</v>
      </c>
      <c r="B136" s="40" t="s">
        <v>487</v>
      </c>
      <c r="C136" s="7" t="s">
        <v>26</v>
      </c>
      <c r="D136" s="41">
        <v>2</v>
      </c>
      <c r="E136" s="6">
        <v>56.89</v>
      </c>
      <c r="F136" s="6">
        <v>72.209999999999994</v>
      </c>
      <c r="G136" s="8">
        <v>144.41999999999999</v>
      </c>
      <c r="H136" s="70"/>
      <c r="I136" s="71">
        <v>0</v>
      </c>
    </row>
    <row r="137" spans="1:9">
      <c r="A137" s="12" t="s">
        <v>425</v>
      </c>
      <c r="B137" s="40" t="s">
        <v>474</v>
      </c>
      <c r="C137" s="7" t="s">
        <v>26</v>
      </c>
      <c r="D137" s="41">
        <v>3</v>
      </c>
      <c r="E137" s="6">
        <v>28.45</v>
      </c>
      <c r="F137" s="6">
        <v>36.11</v>
      </c>
      <c r="G137" s="8">
        <v>108.33</v>
      </c>
      <c r="H137" s="70"/>
      <c r="I137" s="71">
        <v>0</v>
      </c>
    </row>
    <row r="138" spans="1:9">
      <c r="A138" s="12" t="s">
        <v>426</v>
      </c>
      <c r="B138" s="40" t="s">
        <v>475</v>
      </c>
      <c r="C138" s="7" t="s">
        <v>26</v>
      </c>
      <c r="D138" s="41">
        <v>25</v>
      </c>
      <c r="E138" s="6">
        <v>28.45</v>
      </c>
      <c r="F138" s="6">
        <v>36.11</v>
      </c>
      <c r="G138" s="8">
        <v>902.75</v>
      </c>
      <c r="H138" s="70"/>
      <c r="I138" s="71">
        <v>0</v>
      </c>
    </row>
    <row r="139" spans="1:9">
      <c r="A139" s="54"/>
      <c r="B139" s="210" t="s">
        <v>34</v>
      </c>
      <c r="C139" s="210"/>
      <c r="D139" s="210"/>
      <c r="E139" s="55"/>
      <c r="F139" s="55"/>
      <c r="G139" s="56">
        <v>345249.67</v>
      </c>
      <c r="H139" s="55"/>
      <c r="I139" s="74">
        <v>0</v>
      </c>
    </row>
    <row r="140" spans="1:9">
      <c r="A140" s="54" t="s">
        <v>104</v>
      </c>
      <c r="B140" s="43" t="s">
        <v>105</v>
      </c>
      <c r="C140" s="43"/>
      <c r="D140" s="43"/>
      <c r="E140" s="43"/>
      <c r="F140" s="43"/>
      <c r="G140" s="44"/>
      <c r="H140" s="43"/>
      <c r="I140" s="75"/>
    </row>
    <row r="141" spans="1:9">
      <c r="A141" s="12" t="s">
        <v>106</v>
      </c>
      <c r="B141" s="40" t="s">
        <v>108</v>
      </c>
      <c r="C141" s="7" t="s">
        <v>38</v>
      </c>
      <c r="D141" s="41">
        <v>7.2</v>
      </c>
      <c r="E141" s="6">
        <v>196.27</v>
      </c>
      <c r="F141" s="6">
        <v>249.13</v>
      </c>
      <c r="G141" s="8">
        <v>1793.74</v>
      </c>
      <c r="H141" s="70"/>
      <c r="I141" s="71">
        <v>0</v>
      </c>
    </row>
    <row r="142" spans="1:9">
      <c r="A142" s="54"/>
      <c r="B142" s="210" t="s">
        <v>34</v>
      </c>
      <c r="C142" s="210"/>
      <c r="D142" s="210"/>
      <c r="E142" s="55"/>
      <c r="F142" s="55"/>
      <c r="G142" s="56">
        <v>1793.74</v>
      </c>
      <c r="H142" s="55"/>
      <c r="I142" s="74">
        <v>0</v>
      </c>
    </row>
    <row r="143" spans="1:9">
      <c r="A143" s="54" t="s">
        <v>109</v>
      </c>
      <c r="B143" s="43" t="s">
        <v>110</v>
      </c>
      <c r="C143" s="43"/>
      <c r="D143" s="43"/>
      <c r="E143" s="43"/>
      <c r="F143" s="43"/>
      <c r="G143" s="44"/>
      <c r="H143" s="43"/>
      <c r="I143" s="75"/>
    </row>
    <row r="144" spans="1:9">
      <c r="A144" s="54"/>
      <c r="B144" s="43" t="s">
        <v>239</v>
      </c>
      <c r="C144" s="43"/>
      <c r="D144" s="43"/>
      <c r="E144" s="43"/>
      <c r="F144" s="43"/>
      <c r="G144" s="44"/>
      <c r="H144" s="43"/>
      <c r="I144" s="75"/>
    </row>
    <row r="145" spans="1:9">
      <c r="A145" s="12" t="s">
        <v>111</v>
      </c>
      <c r="B145" s="40" t="s">
        <v>240</v>
      </c>
      <c r="C145" s="7" t="s">
        <v>38</v>
      </c>
      <c r="D145" s="41">
        <v>498.6</v>
      </c>
      <c r="E145" s="6">
        <v>139.71</v>
      </c>
      <c r="F145" s="6">
        <v>177.33</v>
      </c>
      <c r="G145" s="8">
        <v>88416.74</v>
      </c>
      <c r="H145" s="70"/>
      <c r="I145" s="71">
        <v>0</v>
      </c>
    </row>
    <row r="146" spans="1:9">
      <c r="A146" s="54"/>
      <c r="B146" s="210" t="s">
        <v>34</v>
      </c>
      <c r="C146" s="210"/>
      <c r="D146" s="210"/>
      <c r="E146" s="55"/>
      <c r="F146" s="55"/>
      <c r="G146" s="56">
        <v>88416.74</v>
      </c>
      <c r="H146" s="55"/>
      <c r="I146" s="74">
        <v>0</v>
      </c>
    </row>
    <row r="147" spans="1:9">
      <c r="A147" s="54" t="s">
        <v>112</v>
      </c>
      <c r="B147" s="43" t="s">
        <v>113</v>
      </c>
      <c r="C147" s="43"/>
      <c r="D147" s="43"/>
      <c r="E147" s="43"/>
      <c r="F147" s="43"/>
      <c r="G147" s="44"/>
      <c r="H147" s="43"/>
      <c r="I147" s="75"/>
    </row>
    <row r="148" spans="1:9" s="47" customFormat="1" ht="24.75">
      <c r="A148" s="12" t="s">
        <v>114</v>
      </c>
      <c r="B148" s="40" t="s">
        <v>225</v>
      </c>
      <c r="C148" s="7" t="s">
        <v>66</v>
      </c>
      <c r="D148" s="41">
        <v>2263.41</v>
      </c>
      <c r="E148" s="6">
        <v>26.75</v>
      </c>
      <c r="F148" s="6">
        <v>33.950000000000003</v>
      </c>
      <c r="G148" s="8">
        <v>76842.77</v>
      </c>
      <c r="H148" s="70"/>
      <c r="I148" s="71">
        <v>0</v>
      </c>
    </row>
    <row r="149" spans="1:9" s="47" customFormat="1" ht="24.75">
      <c r="A149" s="12" t="s">
        <v>115</v>
      </c>
      <c r="B149" s="40" t="s">
        <v>227</v>
      </c>
      <c r="C149" s="7" t="s">
        <v>66</v>
      </c>
      <c r="D149" s="41">
        <v>2263.41</v>
      </c>
      <c r="E149" s="6">
        <v>54.26</v>
      </c>
      <c r="F149" s="6">
        <v>68.87</v>
      </c>
      <c r="G149" s="8">
        <v>155881.04999999999</v>
      </c>
      <c r="H149" s="70"/>
      <c r="I149" s="71">
        <v>0</v>
      </c>
    </row>
    <row r="150" spans="1:9" s="47" customFormat="1" ht="33">
      <c r="A150" s="12" t="s">
        <v>116</v>
      </c>
      <c r="B150" s="40" t="s">
        <v>226</v>
      </c>
      <c r="C150" s="7" t="s">
        <v>66</v>
      </c>
      <c r="D150" s="41">
        <v>2263.41</v>
      </c>
      <c r="E150" s="6">
        <v>22.5</v>
      </c>
      <c r="F150" s="6">
        <v>28.56</v>
      </c>
      <c r="G150" s="8">
        <v>64642.99</v>
      </c>
      <c r="H150" s="70"/>
      <c r="I150" s="71">
        <v>0</v>
      </c>
    </row>
    <row r="151" spans="1:9" s="47" customFormat="1" ht="16.5">
      <c r="A151" s="12" t="s">
        <v>228</v>
      </c>
      <c r="B151" s="40" t="s">
        <v>367</v>
      </c>
      <c r="C151" s="7" t="s">
        <v>38</v>
      </c>
      <c r="D151" s="41">
        <v>151.99</v>
      </c>
      <c r="E151" s="6">
        <v>43.34</v>
      </c>
      <c r="F151" s="6">
        <v>55.01</v>
      </c>
      <c r="G151" s="8">
        <v>8360.9699999999993</v>
      </c>
      <c r="H151" s="70"/>
      <c r="I151" s="71">
        <v>0</v>
      </c>
    </row>
    <row r="152" spans="1:9">
      <c r="A152" s="54"/>
      <c r="B152" s="210" t="s">
        <v>34</v>
      </c>
      <c r="C152" s="210"/>
      <c r="D152" s="210"/>
      <c r="E152" s="55"/>
      <c r="F152" s="55"/>
      <c r="G152" s="56">
        <v>305727.78000000003</v>
      </c>
      <c r="H152" s="55"/>
      <c r="I152" s="74">
        <v>0</v>
      </c>
    </row>
    <row r="153" spans="1:9">
      <c r="A153" s="54" t="s">
        <v>117</v>
      </c>
      <c r="B153" s="43" t="s">
        <v>118</v>
      </c>
      <c r="C153" s="43"/>
      <c r="D153" s="43"/>
      <c r="E153" s="43"/>
      <c r="F153" s="43"/>
      <c r="G153" s="44"/>
      <c r="H153" s="43"/>
      <c r="I153" s="75"/>
    </row>
    <row r="154" spans="1:9">
      <c r="A154" s="54" t="s">
        <v>300</v>
      </c>
      <c r="B154" s="43" t="s">
        <v>119</v>
      </c>
      <c r="C154" s="43"/>
      <c r="D154" s="43"/>
      <c r="E154" s="43"/>
      <c r="F154" s="43"/>
      <c r="G154" s="44"/>
      <c r="H154" s="43"/>
      <c r="I154" s="73"/>
    </row>
    <row r="155" spans="1:9" s="47" customFormat="1">
      <c r="A155" s="12" t="s">
        <v>301</v>
      </c>
      <c r="B155" s="40" t="s">
        <v>120</v>
      </c>
      <c r="C155" s="7" t="s">
        <v>38</v>
      </c>
      <c r="D155" s="41">
        <v>6541.78</v>
      </c>
      <c r="E155" s="6">
        <v>2.2799999999999998</v>
      </c>
      <c r="F155" s="6">
        <v>2.89</v>
      </c>
      <c r="G155" s="8">
        <v>18905.740000000002</v>
      </c>
      <c r="H155" s="70"/>
      <c r="I155" s="71">
        <v>0</v>
      </c>
    </row>
    <row r="156" spans="1:9" s="47" customFormat="1">
      <c r="A156" s="12" t="s">
        <v>302</v>
      </c>
      <c r="B156" s="40" t="s">
        <v>121</v>
      </c>
      <c r="C156" s="7" t="s">
        <v>38</v>
      </c>
      <c r="D156" s="41">
        <v>656.92</v>
      </c>
      <c r="E156" s="6">
        <v>17.82</v>
      </c>
      <c r="F156" s="6">
        <v>22.62</v>
      </c>
      <c r="G156" s="8">
        <v>14859.53</v>
      </c>
      <c r="H156" s="70"/>
      <c r="I156" s="71">
        <v>0</v>
      </c>
    </row>
    <row r="157" spans="1:9" s="47" customFormat="1">
      <c r="A157" s="12" t="s">
        <v>303</v>
      </c>
      <c r="B157" s="40" t="s">
        <v>236</v>
      </c>
      <c r="C157" s="7" t="s">
        <v>38</v>
      </c>
      <c r="D157" s="41">
        <v>5884.86</v>
      </c>
      <c r="E157" s="6">
        <v>19.3</v>
      </c>
      <c r="F157" s="6">
        <v>24.5</v>
      </c>
      <c r="G157" s="8">
        <v>144179.07</v>
      </c>
      <c r="H157" s="70"/>
      <c r="I157" s="71">
        <v>0</v>
      </c>
    </row>
    <row r="158" spans="1:9" s="47" customFormat="1" ht="41.25">
      <c r="A158" s="12" t="s">
        <v>304</v>
      </c>
      <c r="B158" s="40" t="s">
        <v>231</v>
      </c>
      <c r="C158" s="7" t="s">
        <v>38</v>
      </c>
      <c r="D158" s="41">
        <v>656.92</v>
      </c>
      <c r="E158" s="6">
        <v>40.21</v>
      </c>
      <c r="F158" s="6">
        <v>51.04</v>
      </c>
      <c r="G158" s="8">
        <v>33529.199999999997</v>
      </c>
      <c r="H158" s="70"/>
      <c r="I158" s="71">
        <v>0</v>
      </c>
    </row>
    <row r="159" spans="1:9">
      <c r="A159" s="54" t="s">
        <v>305</v>
      </c>
      <c r="B159" s="43" t="s">
        <v>241</v>
      </c>
      <c r="C159" s="43"/>
      <c r="D159" s="43"/>
      <c r="E159" s="43"/>
      <c r="F159" s="43"/>
      <c r="G159" s="43"/>
      <c r="H159" s="43"/>
      <c r="I159" s="73"/>
    </row>
    <row r="160" spans="1:9">
      <c r="A160" s="12" t="s">
        <v>306</v>
      </c>
      <c r="B160" s="40" t="s">
        <v>120</v>
      </c>
      <c r="C160" s="7" t="s">
        <v>38</v>
      </c>
      <c r="D160" s="41">
        <v>9085.1200000000008</v>
      </c>
      <c r="E160" s="6">
        <v>2.98</v>
      </c>
      <c r="F160" s="6">
        <v>3.78</v>
      </c>
      <c r="G160" s="8">
        <v>34341.75</v>
      </c>
      <c r="H160" s="70"/>
      <c r="I160" s="71">
        <v>0</v>
      </c>
    </row>
    <row r="161" spans="1:9">
      <c r="A161" s="12" t="s">
        <v>307</v>
      </c>
      <c r="B161" s="40" t="s">
        <v>236</v>
      </c>
      <c r="C161" s="7" t="s">
        <v>38</v>
      </c>
      <c r="D161" s="41">
        <v>9085.1200000000008</v>
      </c>
      <c r="E161" s="6">
        <v>19.3</v>
      </c>
      <c r="F161" s="6">
        <v>24.5</v>
      </c>
      <c r="G161" s="8">
        <v>222585.44</v>
      </c>
      <c r="H161" s="70"/>
      <c r="I161" s="71">
        <v>0</v>
      </c>
    </row>
    <row r="162" spans="1:9">
      <c r="A162" s="54" t="s">
        <v>308</v>
      </c>
      <c r="B162" s="43" t="s">
        <v>122</v>
      </c>
      <c r="C162" s="43"/>
      <c r="D162" s="43"/>
      <c r="E162" s="43"/>
      <c r="F162" s="43"/>
      <c r="G162" s="43"/>
      <c r="H162" s="43"/>
      <c r="I162" s="73"/>
    </row>
    <row r="163" spans="1:9" s="47" customFormat="1">
      <c r="A163" s="12" t="s">
        <v>309</v>
      </c>
      <c r="B163" s="40" t="s">
        <v>120</v>
      </c>
      <c r="C163" s="7" t="s">
        <v>38</v>
      </c>
      <c r="D163" s="41">
        <v>1011.07</v>
      </c>
      <c r="E163" s="6">
        <v>4.5599999999999996</v>
      </c>
      <c r="F163" s="6">
        <v>5.79</v>
      </c>
      <c r="G163" s="8">
        <v>5854.1</v>
      </c>
      <c r="H163" s="70"/>
      <c r="I163" s="71">
        <v>0</v>
      </c>
    </row>
    <row r="164" spans="1:9" s="47" customFormat="1">
      <c r="A164" s="12" t="s">
        <v>310</v>
      </c>
      <c r="B164" s="40" t="s">
        <v>121</v>
      </c>
      <c r="C164" s="7" t="s">
        <v>38</v>
      </c>
      <c r="D164" s="41">
        <v>1011.07</v>
      </c>
      <c r="E164" s="6">
        <v>29.45</v>
      </c>
      <c r="F164" s="6">
        <v>37.380000000000003</v>
      </c>
      <c r="G164" s="8">
        <v>37793.800000000003</v>
      </c>
      <c r="H164" s="70"/>
      <c r="I164" s="71">
        <v>0</v>
      </c>
    </row>
    <row r="165" spans="1:9" s="47" customFormat="1" ht="16.5">
      <c r="A165" s="12" t="s">
        <v>439</v>
      </c>
      <c r="B165" s="40" t="s">
        <v>400</v>
      </c>
      <c r="C165" s="7" t="s">
        <v>38</v>
      </c>
      <c r="D165" s="41">
        <v>420.05</v>
      </c>
      <c r="E165" s="6">
        <v>264.95</v>
      </c>
      <c r="F165" s="6">
        <v>336.3</v>
      </c>
      <c r="G165" s="8">
        <v>141262.82</v>
      </c>
      <c r="H165" s="70"/>
      <c r="I165" s="71">
        <v>0</v>
      </c>
    </row>
    <row r="166" spans="1:9" s="47" customFormat="1">
      <c r="A166" s="12" t="s">
        <v>311</v>
      </c>
      <c r="B166" s="40" t="s">
        <v>423</v>
      </c>
      <c r="C166" s="7" t="s">
        <v>66</v>
      </c>
      <c r="D166" s="41">
        <v>76.3</v>
      </c>
      <c r="E166" s="6">
        <v>5.03</v>
      </c>
      <c r="F166" s="6">
        <v>6.38</v>
      </c>
      <c r="G166" s="8">
        <v>486.79</v>
      </c>
      <c r="H166" s="70"/>
      <c r="I166" s="71">
        <v>0</v>
      </c>
    </row>
    <row r="167" spans="1:9" s="47" customFormat="1">
      <c r="A167" s="12" t="s">
        <v>312</v>
      </c>
      <c r="B167" s="40" t="s">
        <v>424</v>
      </c>
      <c r="C167" s="7" t="s">
        <v>38</v>
      </c>
      <c r="D167" s="41">
        <v>358.04</v>
      </c>
      <c r="E167" s="6">
        <v>30</v>
      </c>
      <c r="F167" s="6">
        <v>38.08</v>
      </c>
      <c r="G167" s="8">
        <v>13634.16</v>
      </c>
      <c r="H167" s="70"/>
      <c r="I167" s="71">
        <v>0</v>
      </c>
    </row>
    <row r="168" spans="1:9" s="47" customFormat="1" ht="24.75">
      <c r="A168" s="12" t="s">
        <v>313</v>
      </c>
      <c r="B168" s="40" t="s">
        <v>403</v>
      </c>
      <c r="C168" s="7" t="s">
        <v>38</v>
      </c>
      <c r="D168" s="41">
        <v>1011.07</v>
      </c>
      <c r="E168" s="6">
        <v>1344.57</v>
      </c>
      <c r="F168" s="6">
        <v>1706.66</v>
      </c>
      <c r="G168" s="8">
        <v>1725552.73</v>
      </c>
      <c r="H168" s="70"/>
      <c r="I168" s="71">
        <v>0</v>
      </c>
    </row>
    <row r="169" spans="1:9">
      <c r="A169" s="54"/>
      <c r="B169" s="210" t="s">
        <v>34</v>
      </c>
      <c r="C169" s="210"/>
      <c r="D169" s="210"/>
      <c r="E169" s="55"/>
      <c r="F169" s="55"/>
      <c r="G169" s="56">
        <v>2392985.13</v>
      </c>
      <c r="H169" s="55"/>
      <c r="I169" s="74">
        <v>0</v>
      </c>
    </row>
    <row r="170" spans="1:9">
      <c r="A170" s="54" t="s">
        <v>123</v>
      </c>
      <c r="B170" s="43" t="s">
        <v>124</v>
      </c>
      <c r="C170" s="43"/>
      <c r="D170" s="43"/>
      <c r="E170" s="43"/>
      <c r="F170" s="43"/>
      <c r="G170" s="44"/>
      <c r="H170" s="43"/>
      <c r="I170" s="75"/>
    </row>
    <row r="171" spans="1:9" s="47" customFormat="1" ht="16.5">
      <c r="A171" s="12" t="s">
        <v>125</v>
      </c>
      <c r="B171" s="40" t="s">
        <v>362</v>
      </c>
      <c r="C171" s="7" t="s">
        <v>107</v>
      </c>
      <c r="D171" s="41">
        <v>630.16999999999996</v>
      </c>
      <c r="E171" s="6">
        <v>37.29</v>
      </c>
      <c r="F171" s="6">
        <v>47.33</v>
      </c>
      <c r="G171" s="8">
        <v>29825.95</v>
      </c>
      <c r="H171" s="70"/>
      <c r="I171" s="71">
        <v>0</v>
      </c>
    </row>
    <row r="172" spans="1:9" s="47" customFormat="1" ht="16.5">
      <c r="A172" s="12" t="s">
        <v>234</v>
      </c>
      <c r="B172" s="40" t="s">
        <v>232</v>
      </c>
      <c r="C172" s="7" t="s">
        <v>66</v>
      </c>
      <c r="D172" s="41">
        <v>588.34</v>
      </c>
      <c r="E172" s="6">
        <v>84.35</v>
      </c>
      <c r="F172" s="6">
        <v>107.07</v>
      </c>
      <c r="G172" s="8">
        <v>62993.56</v>
      </c>
      <c r="H172" s="70"/>
      <c r="I172" s="71">
        <v>0</v>
      </c>
    </row>
    <row r="173" spans="1:9" s="47" customFormat="1">
      <c r="A173" s="12" t="s">
        <v>235</v>
      </c>
      <c r="B173" s="40" t="s">
        <v>233</v>
      </c>
      <c r="C173" s="7" t="s">
        <v>66</v>
      </c>
      <c r="D173" s="41">
        <v>624.64</v>
      </c>
      <c r="E173" s="6">
        <v>20</v>
      </c>
      <c r="F173" s="6">
        <v>25.39</v>
      </c>
      <c r="G173" s="8">
        <v>15859.61</v>
      </c>
      <c r="H173" s="70"/>
      <c r="I173" s="71">
        <v>0</v>
      </c>
    </row>
    <row r="174" spans="1:9">
      <c r="A174" s="54"/>
      <c r="B174" s="210" t="s">
        <v>34</v>
      </c>
      <c r="C174" s="210"/>
      <c r="D174" s="210"/>
      <c r="E174" s="55"/>
      <c r="F174" s="55"/>
      <c r="G174" s="56">
        <v>108679.12</v>
      </c>
      <c r="H174" s="55"/>
      <c r="I174" s="74">
        <v>0</v>
      </c>
    </row>
    <row r="175" spans="1:9">
      <c r="A175" s="54" t="s">
        <v>126</v>
      </c>
      <c r="B175" s="43" t="s">
        <v>127</v>
      </c>
      <c r="C175" s="43"/>
      <c r="D175" s="43"/>
      <c r="E175" s="43"/>
      <c r="F175" s="43"/>
      <c r="G175" s="44"/>
      <c r="H175" s="43"/>
      <c r="I175" s="75"/>
    </row>
    <row r="176" spans="1:9" s="47" customFormat="1">
      <c r="A176" s="12" t="s">
        <v>128</v>
      </c>
      <c r="B176" s="40" t="s">
        <v>399</v>
      </c>
      <c r="C176" s="7" t="s">
        <v>28</v>
      </c>
      <c r="D176" s="41">
        <v>28.56</v>
      </c>
      <c r="E176" s="6">
        <v>515</v>
      </c>
      <c r="F176" s="6">
        <v>653.69000000000005</v>
      </c>
      <c r="G176" s="8">
        <v>18669.39</v>
      </c>
      <c r="H176" s="70"/>
      <c r="I176" s="71">
        <v>0</v>
      </c>
    </row>
    <row r="177" spans="1:9" s="47" customFormat="1">
      <c r="A177" s="12" t="s">
        <v>129</v>
      </c>
      <c r="B177" s="40" t="s">
        <v>537</v>
      </c>
      <c r="C177" s="7" t="s">
        <v>28</v>
      </c>
      <c r="D177" s="41">
        <v>75.040000000000006</v>
      </c>
      <c r="E177" s="6">
        <v>651.5</v>
      </c>
      <c r="F177" s="6">
        <v>826.95</v>
      </c>
      <c r="G177" s="8">
        <v>62054.33</v>
      </c>
      <c r="H177" s="70"/>
      <c r="I177" s="71">
        <v>0</v>
      </c>
    </row>
    <row r="178" spans="1:9" s="47" customFormat="1">
      <c r="A178" s="12" t="s">
        <v>130</v>
      </c>
      <c r="B178" s="40" t="s">
        <v>242</v>
      </c>
      <c r="C178" s="7" t="s">
        <v>28</v>
      </c>
      <c r="D178" s="41">
        <v>56.34</v>
      </c>
      <c r="E178" s="6">
        <v>211</v>
      </c>
      <c r="F178" s="6">
        <v>267.82</v>
      </c>
      <c r="G178" s="8">
        <v>15088.98</v>
      </c>
      <c r="H178" s="70"/>
      <c r="I178" s="71">
        <v>0</v>
      </c>
    </row>
    <row r="179" spans="1:9" s="47" customFormat="1">
      <c r="A179" s="12" t="s">
        <v>131</v>
      </c>
      <c r="B179" s="40" t="s">
        <v>538</v>
      </c>
      <c r="C179" s="7" t="s">
        <v>28</v>
      </c>
      <c r="D179" s="41">
        <v>77.03</v>
      </c>
      <c r="E179" s="6">
        <v>335</v>
      </c>
      <c r="F179" s="6">
        <v>425.22</v>
      </c>
      <c r="G179" s="8">
        <v>32754.7</v>
      </c>
      <c r="H179" s="70"/>
      <c r="I179" s="71">
        <v>0</v>
      </c>
    </row>
    <row r="180" spans="1:9" s="47" customFormat="1">
      <c r="A180" s="12" t="s">
        <v>337</v>
      </c>
      <c r="B180" s="40" t="s">
        <v>539</v>
      </c>
      <c r="C180" s="7" t="s">
        <v>28</v>
      </c>
      <c r="D180" s="41">
        <v>25.6</v>
      </c>
      <c r="E180" s="6">
        <v>180</v>
      </c>
      <c r="F180" s="6">
        <v>228.47</v>
      </c>
      <c r="G180" s="8">
        <v>5848.83</v>
      </c>
      <c r="H180" s="70"/>
      <c r="I180" s="71">
        <v>0</v>
      </c>
    </row>
    <row r="181" spans="1:9" s="47" customFormat="1">
      <c r="A181" s="12" t="s">
        <v>371</v>
      </c>
      <c r="B181" s="40" t="s">
        <v>540</v>
      </c>
      <c r="C181" s="7" t="s">
        <v>28</v>
      </c>
      <c r="D181" s="41">
        <v>6.92</v>
      </c>
      <c r="E181" s="6">
        <v>330</v>
      </c>
      <c r="F181" s="6">
        <v>418.87</v>
      </c>
      <c r="G181" s="8">
        <v>2898.58</v>
      </c>
      <c r="H181" s="70"/>
      <c r="I181" s="71">
        <v>0</v>
      </c>
    </row>
    <row r="182" spans="1:9" s="47" customFormat="1" ht="16.5">
      <c r="A182" s="12" t="s">
        <v>373</v>
      </c>
      <c r="B182" s="40" t="s">
        <v>541</v>
      </c>
      <c r="C182" s="7" t="s">
        <v>28</v>
      </c>
      <c r="D182" s="41">
        <v>56.06</v>
      </c>
      <c r="E182" s="6">
        <v>293</v>
      </c>
      <c r="F182" s="6">
        <v>371.9</v>
      </c>
      <c r="G182" s="8">
        <v>20848.71</v>
      </c>
      <c r="H182" s="70"/>
      <c r="I182" s="71">
        <v>0</v>
      </c>
    </row>
    <row r="183" spans="1:9">
      <c r="A183" s="54"/>
      <c r="B183" s="210" t="s">
        <v>34</v>
      </c>
      <c r="C183" s="210"/>
      <c r="D183" s="210"/>
      <c r="E183" s="55"/>
      <c r="F183" s="55"/>
      <c r="G183" s="56">
        <v>158163.51999999999</v>
      </c>
      <c r="H183" s="55"/>
      <c r="I183" s="74">
        <v>0</v>
      </c>
    </row>
    <row r="184" spans="1:9">
      <c r="A184" s="54" t="s">
        <v>133</v>
      </c>
      <c r="B184" s="43" t="s">
        <v>134</v>
      </c>
      <c r="C184" s="43"/>
      <c r="D184" s="43"/>
      <c r="E184" s="43"/>
      <c r="F184" s="43"/>
      <c r="G184" s="44"/>
      <c r="H184" s="63"/>
      <c r="I184" s="76"/>
    </row>
    <row r="185" spans="1:9">
      <c r="A185" s="54" t="s">
        <v>322</v>
      </c>
      <c r="B185" s="43" t="s">
        <v>320</v>
      </c>
      <c r="C185" s="43"/>
      <c r="D185" s="43"/>
      <c r="E185" s="43"/>
      <c r="F185" s="43"/>
      <c r="G185" s="44"/>
      <c r="H185" s="63"/>
      <c r="I185" s="76"/>
    </row>
    <row r="186" spans="1:9" s="47" customFormat="1">
      <c r="A186" s="12" t="s">
        <v>323</v>
      </c>
      <c r="B186" s="40" t="s">
        <v>85</v>
      </c>
      <c r="C186" s="7" t="s">
        <v>38</v>
      </c>
      <c r="D186" s="41">
        <v>8479.41</v>
      </c>
      <c r="E186" s="6">
        <v>1.98</v>
      </c>
      <c r="F186" s="6">
        <v>2.5099999999999998</v>
      </c>
      <c r="G186" s="8">
        <v>21283.32</v>
      </c>
      <c r="H186" s="70"/>
      <c r="I186" s="71">
        <v>0</v>
      </c>
    </row>
    <row r="187" spans="1:9" s="47" customFormat="1">
      <c r="A187" s="12" t="s">
        <v>324</v>
      </c>
      <c r="B187" s="40" t="s">
        <v>135</v>
      </c>
      <c r="C187" s="7" t="s">
        <v>107</v>
      </c>
      <c r="D187" s="41">
        <v>8479.41</v>
      </c>
      <c r="E187" s="6">
        <v>9.98</v>
      </c>
      <c r="F187" s="6">
        <v>12.67</v>
      </c>
      <c r="G187" s="8">
        <v>107434.12</v>
      </c>
      <c r="H187" s="70"/>
      <c r="I187" s="71">
        <v>0</v>
      </c>
    </row>
    <row r="188" spans="1:9" s="47" customFormat="1">
      <c r="A188" s="12" t="s">
        <v>378</v>
      </c>
      <c r="B188" s="40" t="s">
        <v>136</v>
      </c>
      <c r="C188" s="7" t="s">
        <v>38</v>
      </c>
      <c r="D188" s="41">
        <v>8479.41</v>
      </c>
      <c r="E188" s="6">
        <v>8.5500000000000007</v>
      </c>
      <c r="F188" s="6">
        <v>10.85</v>
      </c>
      <c r="G188" s="8">
        <v>92001.600000000006</v>
      </c>
      <c r="H188" s="70"/>
      <c r="I188" s="71">
        <v>0</v>
      </c>
    </row>
    <row r="189" spans="1:9">
      <c r="A189" s="54" t="s">
        <v>325</v>
      </c>
      <c r="B189" s="43" t="s">
        <v>243</v>
      </c>
      <c r="C189" s="65"/>
      <c r="D189" s="62"/>
      <c r="E189" s="63"/>
      <c r="F189" s="63"/>
      <c r="G189" s="60"/>
      <c r="H189" s="63"/>
      <c r="I189" s="76"/>
    </row>
    <row r="190" spans="1:9" s="47" customFormat="1">
      <c r="A190" s="12" t="s">
        <v>326</v>
      </c>
      <c r="B190" s="40" t="s">
        <v>85</v>
      </c>
      <c r="C190" s="7" t="s">
        <v>38</v>
      </c>
      <c r="D190" s="41">
        <v>9085.1200000000008</v>
      </c>
      <c r="E190" s="6">
        <v>1.98</v>
      </c>
      <c r="F190" s="6">
        <v>2.5099999999999998</v>
      </c>
      <c r="G190" s="8">
        <v>22803.65</v>
      </c>
      <c r="H190" s="70"/>
      <c r="I190" s="71">
        <v>0</v>
      </c>
    </row>
    <row r="191" spans="1:9" s="47" customFormat="1">
      <c r="A191" s="12" t="s">
        <v>327</v>
      </c>
      <c r="B191" s="40" t="s">
        <v>135</v>
      </c>
      <c r="C191" s="7" t="s">
        <v>38</v>
      </c>
      <c r="D191" s="41">
        <v>9085.1200000000008</v>
      </c>
      <c r="E191" s="6">
        <v>9.98</v>
      </c>
      <c r="F191" s="6">
        <v>12.67</v>
      </c>
      <c r="G191" s="8">
        <v>115108.47</v>
      </c>
      <c r="H191" s="70"/>
      <c r="I191" s="71">
        <v>0</v>
      </c>
    </row>
    <row r="192" spans="1:9" s="47" customFormat="1">
      <c r="A192" s="12" t="s">
        <v>328</v>
      </c>
      <c r="B192" s="40" t="s">
        <v>136</v>
      </c>
      <c r="C192" s="7" t="s">
        <v>38</v>
      </c>
      <c r="D192" s="41">
        <v>9085.1200000000008</v>
      </c>
      <c r="E192" s="6">
        <v>8.5500000000000007</v>
      </c>
      <c r="F192" s="6">
        <v>10.85</v>
      </c>
      <c r="G192" s="8">
        <v>98573.55</v>
      </c>
      <c r="H192" s="70"/>
      <c r="I192" s="71">
        <v>0</v>
      </c>
    </row>
    <row r="193" spans="1:9">
      <c r="A193" s="54" t="s">
        <v>329</v>
      </c>
      <c r="B193" s="43" t="s">
        <v>137</v>
      </c>
      <c r="C193" s="65"/>
      <c r="D193" s="62"/>
      <c r="E193" s="63"/>
      <c r="F193" s="63"/>
      <c r="G193" s="60"/>
      <c r="H193" s="63"/>
      <c r="I193" s="76"/>
    </row>
    <row r="194" spans="1:9" s="47" customFormat="1">
      <c r="A194" s="12" t="s">
        <v>330</v>
      </c>
      <c r="B194" s="40" t="s">
        <v>138</v>
      </c>
      <c r="C194" s="7" t="s">
        <v>38</v>
      </c>
      <c r="D194" s="41">
        <v>630.16999999999996</v>
      </c>
      <c r="E194" s="6">
        <v>1.98</v>
      </c>
      <c r="F194" s="6">
        <v>2.5099999999999998</v>
      </c>
      <c r="G194" s="8">
        <v>1581.73</v>
      </c>
      <c r="H194" s="70"/>
      <c r="I194" s="71">
        <v>0</v>
      </c>
    </row>
    <row r="195" spans="1:9" s="47" customFormat="1">
      <c r="A195" s="12" t="s">
        <v>335</v>
      </c>
      <c r="B195" s="40" t="s">
        <v>135</v>
      </c>
      <c r="C195" s="7" t="s">
        <v>38</v>
      </c>
      <c r="D195" s="41">
        <v>630.16999999999996</v>
      </c>
      <c r="E195" s="6">
        <v>9.98</v>
      </c>
      <c r="F195" s="6">
        <v>12.67</v>
      </c>
      <c r="G195" s="8">
        <v>7984.25</v>
      </c>
      <c r="H195" s="70"/>
      <c r="I195" s="71">
        <v>0</v>
      </c>
    </row>
    <row r="196" spans="1:9" s="47" customFormat="1">
      <c r="A196" s="12" t="s">
        <v>336</v>
      </c>
      <c r="B196" s="40" t="s">
        <v>321</v>
      </c>
      <c r="C196" s="7" t="s">
        <v>38</v>
      </c>
      <c r="D196" s="41">
        <v>630.16999999999996</v>
      </c>
      <c r="E196" s="6">
        <v>8.5500000000000007</v>
      </c>
      <c r="F196" s="6">
        <v>10.85</v>
      </c>
      <c r="G196" s="8">
        <v>6837.34</v>
      </c>
      <c r="H196" s="70"/>
      <c r="I196" s="71">
        <v>0</v>
      </c>
    </row>
    <row r="197" spans="1:9">
      <c r="A197" s="54" t="s">
        <v>331</v>
      </c>
      <c r="B197" s="43" t="s">
        <v>139</v>
      </c>
      <c r="C197" s="65"/>
      <c r="D197" s="62"/>
      <c r="E197" s="63"/>
      <c r="F197" s="63"/>
      <c r="G197" s="60"/>
      <c r="H197" s="63"/>
      <c r="I197" s="76"/>
    </row>
    <row r="198" spans="1:9" s="47" customFormat="1" ht="16.5">
      <c r="A198" s="12" t="s">
        <v>332</v>
      </c>
      <c r="B198" s="40" t="s">
        <v>140</v>
      </c>
      <c r="C198" s="7" t="s">
        <v>107</v>
      </c>
      <c r="D198" s="41">
        <v>169</v>
      </c>
      <c r="E198" s="6">
        <v>14.99</v>
      </c>
      <c r="F198" s="6">
        <v>19.03</v>
      </c>
      <c r="G198" s="8">
        <v>3216.07</v>
      </c>
      <c r="H198" s="70"/>
      <c r="I198" s="71">
        <v>0</v>
      </c>
    </row>
    <row r="199" spans="1:9">
      <c r="A199" s="54" t="s">
        <v>333</v>
      </c>
      <c r="B199" s="43" t="s">
        <v>141</v>
      </c>
      <c r="C199" s="65"/>
      <c r="D199" s="62"/>
      <c r="E199" s="63"/>
      <c r="F199" s="63"/>
      <c r="G199" s="60"/>
      <c r="H199" s="44"/>
      <c r="I199" s="75"/>
    </row>
    <row r="200" spans="1:9" s="47" customFormat="1">
      <c r="A200" s="12" t="s">
        <v>334</v>
      </c>
      <c r="B200" s="40" t="s">
        <v>450</v>
      </c>
      <c r="C200" s="7" t="s">
        <v>38</v>
      </c>
      <c r="D200" s="41">
        <v>466</v>
      </c>
      <c r="E200" s="6">
        <v>19.239999999999998</v>
      </c>
      <c r="F200" s="6">
        <v>24.42</v>
      </c>
      <c r="G200" s="8">
        <v>11379.72</v>
      </c>
      <c r="H200" s="70"/>
      <c r="I200" s="71">
        <v>0</v>
      </c>
    </row>
    <row r="201" spans="1:9" s="47" customFormat="1">
      <c r="A201" s="12" t="s">
        <v>446</v>
      </c>
      <c r="B201" s="40" t="s">
        <v>447</v>
      </c>
      <c r="C201" s="7">
        <v>0</v>
      </c>
      <c r="D201" s="41">
        <v>466</v>
      </c>
      <c r="E201" s="6">
        <v>8.9600000000000009</v>
      </c>
      <c r="F201" s="6">
        <v>11.37</v>
      </c>
      <c r="G201" s="8">
        <v>5298.42</v>
      </c>
      <c r="H201" s="70"/>
      <c r="I201" s="71">
        <v>0</v>
      </c>
    </row>
    <row r="202" spans="1:9" s="47" customFormat="1" ht="16.5">
      <c r="A202" s="12" t="s">
        <v>448</v>
      </c>
      <c r="B202" s="40" t="s">
        <v>449</v>
      </c>
      <c r="C202" s="7" t="s">
        <v>38</v>
      </c>
      <c r="D202" s="41">
        <v>466</v>
      </c>
      <c r="E202" s="6">
        <v>19.04</v>
      </c>
      <c r="F202" s="6">
        <v>24.17</v>
      </c>
      <c r="G202" s="8">
        <v>11263.22</v>
      </c>
      <c r="H202" s="70"/>
      <c r="I202" s="71">
        <v>0</v>
      </c>
    </row>
    <row r="203" spans="1:9">
      <c r="A203" s="54"/>
      <c r="B203" s="210" t="s">
        <v>34</v>
      </c>
      <c r="C203" s="210"/>
      <c r="D203" s="210"/>
      <c r="E203" s="55"/>
      <c r="F203" s="55"/>
      <c r="G203" s="56">
        <v>504765.46</v>
      </c>
      <c r="H203" s="55"/>
      <c r="I203" s="74">
        <v>0</v>
      </c>
    </row>
    <row r="204" spans="1:9">
      <c r="A204" s="54" t="s">
        <v>142</v>
      </c>
      <c r="B204" s="43" t="s">
        <v>143</v>
      </c>
      <c r="C204" s="43"/>
      <c r="D204" s="43"/>
      <c r="E204" s="43"/>
      <c r="F204" s="43"/>
      <c r="G204" s="44"/>
      <c r="H204" s="43"/>
      <c r="I204" s="75"/>
    </row>
    <row r="205" spans="1:9" s="47" customFormat="1">
      <c r="A205" s="12" t="s">
        <v>144</v>
      </c>
      <c r="B205" s="40" t="s">
        <v>253</v>
      </c>
      <c r="C205" s="7" t="s">
        <v>38</v>
      </c>
      <c r="D205" s="41">
        <v>1269.02</v>
      </c>
      <c r="E205" s="6">
        <v>28.43</v>
      </c>
      <c r="F205" s="6">
        <v>36.090000000000003</v>
      </c>
      <c r="G205" s="8">
        <v>45798.93</v>
      </c>
      <c r="H205" s="70"/>
      <c r="I205" s="71">
        <v>0</v>
      </c>
    </row>
    <row r="206" spans="1:9" s="47" customFormat="1">
      <c r="A206" s="12" t="s">
        <v>428</v>
      </c>
      <c r="B206" s="40" t="s">
        <v>244</v>
      </c>
      <c r="C206" s="7" t="s">
        <v>38</v>
      </c>
      <c r="D206" s="41">
        <v>173.24</v>
      </c>
      <c r="E206" s="6">
        <v>185.46</v>
      </c>
      <c r="F206" s="6">
        <v>235.4</v>
      </c>
      <c r="G206" s="8">
        <v>40780.699999999997</v>
      </c>
      <c r="H206" s="70"/>
      <c r="I206" s="71">
        <v>0</v>
      </c>
    </row>
    <row r="207" spans="1:9" s="47" customFormat="1">
      <c r="A207" s="12" t="s">
        <v>145</v>
      </c>
      <c r="B207" s="40" t="s">
        <v>245</v>
      </c>
      <c r="C207" s="7" t="s">
        <v>38</v>
      </c>
      <c r="D207" s="41">
        <v>83.62</v>
      </c>
      <c r="E207" s="6">
        <v>248.5</v>
      </c>
      <c r="F207" s="6">
        <v>315.42</v>
      </c>
      <c r="G207" s="8">
        <v>26375.42</v>
      </c>
      <c r="H207" s="70"/>
      <c r="I207" s="71">
        <v>0</v>
      </c>
    </row>
    <row r="208" spans="1:9" s="47" customFormat="1" ht="24.75">
      <c r="A208" s="12" t="s">
        <v>429</v>
      </c>
      <c r="B208" s="40" t="s">
        <v>246</v>
      </c>
      <c r="C208" s="7" t="s">
        <v>38</v>
      </c>
      <c r="D208" s="41">
        <v>136.02000000000001</v>
      </c>
      <c r="E208" s="6">
        <v>151.91999999999999</v>
      </c>
      <c r="F208" s="6">
        <v>192.83</v>
      </c>
      <c r="G208" s="8">
        <v>26228.74</v>
      </c>
      <c r="H208" s="70"/>
      <c r="I208" s="71">
        <v>0</v>
      </c>
    </row>
    <row r="209" spans="1:9" s="47" customFormat="1">
      <c r="A209" s="12" t="s">
        <v>430</v>
      </c>
      <c r="B209" s="40" t="s">
        <v>247</v>
      </c>
      <c r="C209" s="7" t="s">
        <v>38</v>
      </c>
      <c r="D209" s="41">
        <v>8726.41</v>
      </c>
      <c r="E209" s="6">
        <v>41.45</v>
      </c>
      <c r="F209" s="6">
        <v>52.61</v>
      </c>
      <c r="G209" s="8">
        <v>459096.43</v>
      </c>
      <c r="H209" s="70"/>
      <c r="I209" s="71">
        <v>0</v>
      </c>
    </row>
    <row r="210" spans="1:9" s="47" customFormat="1">
      <c r="A210" s="12" t="s">
        <v>147</v>
      </c>
      <c r="B210" s="40" t="s">
        <v>542</v>
      </c>
      <c r="C210" s="7" t="s">
        <v>38</v>
      </c>
      <c r="D210" s="41">
        <v>872.64</v>
      </c>
      <c r="E210" s="6">
        <v>62.42</v>
      </c>
      <c r="F210" s="6">
        <v>79.23</v>
      </c>
      <c r="G210" s="8">
        <v>69139.27</v>
      </c>
      <c r="H210" s="70"/>
      <c r="I210" s="71">
        <v>0</v>
      </c>
    </row>
    <row r="211" spans="1:9" s="47" customFormat="1">
      <c r="A211" s="12" t="s">
        <v>148</v>
      </c>
      <c r="B211" s="40" t="s">
        <v>319</v>
      </c>
      <c r="C211" s="7" t="s">
        <v>66</v>
      </c>
      <c r="D211" s="41">
        <v>1380.93</v>
      </c>
      <c r="E211" s="6">
        <v>25.64</v>
      </c>
      <c r="F211" s="6">
        <v>32.54</v>
      </c>
      <c r="G211" s="8">
        <v>44935.46</v>
      </c>
      <c r="H211" s="70"/>
      <c r="I211" s="71">
        <v>0</v>
      </c>
    </row>
    <row r="212" spans="1:9" s="47" customFormat="1" ht="16.5">
      <c r="A212" s="12" t="s">
        <v>431</v>
      </c>
      <c r="B212" s="40" t="s">
        <v>543</v>
      </c>
      <c r="C212" s="7" t="s">
        <v>38</v>
      </c>
      <c r="D212" s="41">
        <v>138.09</v>
      </c>
      <c r="E212" s="6">
        <v>104.79</v>
      </c>
      <c r="F212" s="6">
        <v>133.01</v>
      </c>
      <c r="G212" s="8">
        <v>18367.349999999999</v>
      </c>
      <c r="H212" s="70"/>
      <c r="I212" s="71">
        <v>0</v>
      </c>
    </row>
    <row r="213" spans="1:9" s="47" customFormat="1">
      <c r="A213" s="12" t="s">
        <v>150</v>
      </c>
      <c r="B213" s="40" t="s">
        <v>544</v>
      </c>
      <c r="C213" s="7" t="s">
        <v>66</v>
      </c>
      <c r="D213" s="41">
        <v>573.9</v>
      </c>
      <c r="E213" s="6">
        <v>12.77</v>
      </c>
      <c r="F213" s="6">
        <v>16.21</v>
      </c>
      <c r="G213" s="8">
        <v>9302.92</v>
      </c>
      <c r="H213" s="70"/>
      <c r="I213" s="71">
        <v>0</v>
      </c>
    </row>
    <row r="214" spans="1:9" s="47" customFormat="1">
      <c r="A214" s="12" t="s">
        <v>151</v>
      </c>
      <c r="B214" s="40" t="s">
        <v>252</v>
      </c>
      <c r="C214" s="7" t="s">
        <v>38</v>
      </c>
      <c r="D214" s="41">
        <v>3.5</v>
      </c>
      <c r="E214" s="6">
        <v>53.4</v>
      </c>
      <c r="F214" s="6">
        <v>67.78</v>
      </c>
      <c r="G214" s="8">
        <v>237.23</v>
      </c>
      <c r="H214" s="70"/>
      <c r="I214" s="71">
        <v>0</v>
      </c>
    </row>
    <row r="215" spans="1:9">
      <c r="A215" s="54"/>
      <c r="B215" s="43" t="s">
        <v>146</v>
      </c>
      <c r="C215" s="43"/>
      <c r="D215" s="43"/>
      <c r="E215" s="43"/>
      <c r="F215" s="43"/>
      <c r="G215" s="43"/>
      <c r="H215" s="44"/>
      <c r="I215" s="75"/>
    </row>
    <row r="216" spans="1:9" s="47" customFormat="1" ht="33">
      <c r="A216" s="12" t="s">
        <v>254</v>
      </c>
      <c r="B216" s="40" t="s">
        <v>348</v>
      </c>
      <c r="C216" s="7" t="s">
        <v>38</v>
      </c>
      <c r="D216" s="41">
        <v>325.93</v>
      </c>
      <c r="E216" s="6">
        <v>35.130000000000003</v>
      </c>
      <c r="F216" s="6">
        <v>44.59</v>
      </c>
      <c r="G216" s="8">
        <v>14533.22</v>
      </c>
      <c r="H216" s="70"/>
      <c r="I216" s="71">
        <v>0</v>
      </c>
    </row>
    <row r="217" spans="1:9" s="47" customFormat="1" ht="16.5">
      <c r="A217" s="12" t="s">
        <v>255</v>
      </c>
      <c r="B217" s="40" t="s">
        <v>248</v>
      </c>
      <c r="C217" s="7" t="s">
        <v>66</v>
      </c>
      <c r="D217" s="41">
        <v>35.89</v>
      </c>
      <c r="E217" s="6">
        <v>59.42</v>
      </c>
      <c r="F217" s="6">
        <v>75.42</v>
      </c>
      <c r="G217" s="8">
        <v>2706.82</v>
      </c>
      <c r="H217" s="70"/>
      <c r="I217" s="71">
        <v>0</v>
      </c>
    </row>
    <row r="218" spans="1:9" s="47" customFormat="1" ht="16.5">
      <c r="A218" s="12" t="s">
        <v>256</v>
      </c>
      <c r="B218" s="40" t="s">
        <v>249</v>
      </c>
      <c r="C218" s="7" t="s">
        <v>66</v>
      </c>
      <c r="D218" s="41">
        <v>31.78</v>
      </c>
      <c r="E218" s="6">
        <v>59.42</v>
      </c>
      <c r="F218" s="6">
        <v>75.42</v>
      </c>
      <c r="G218" s="8">
        <v>2396.85</v>
      </c>
      <c r="H218" s="70"/>
      <c r="I218" s="71">
        <v>0</v>
      </c>
    </row>
    <row r="219" spans="1:9" s="47" customFormat="1" ht="16.5">
      <c r="A219" s="12" t="s">
        <v>432</v>
      </c>
      <c r="B219" s="40" t="s">
        <v>250</v>
      </c>
      <c r="C219" s="7" t="s">
        <v>66</v>
      </c>
      <c r="D219" s="41">
        <v>35.43</v>
      </c>
      <c r="E219" s="6">
        <v>49.69</v>
      </c>
      <c r="F219" s="6">
        <v>63.07</v>
      </c>
      <c r="G219" s="8">
        <v>2234.5700000000002</v>
      </c>
      <c r="H219" s="70"/>
      <c r="I219" s="71">
        <v>0</v>
      </c>
    </row>
    <row r="220" spans="1:9" s="47" customFormat="1">
      <c r="A220" s="12" t="s">
        <v>433</v>
      </c>
      <c r="B220" s="40" t="s">
        <v>251</v>
      </c>
      <c r="C220" s="7" t="s">
        <v>66</v>
      </c>
      <c r="D220" s="41">
        <v>396.4</v>
      </c>
      <c r="E220" s="6">
        <v>62.37</v>
      </c>
      <c r="F220" s="6">
        <v>79.17</v>
      </c>
      <c r="G220" s="8">
        <v>31382.99</v>
      </c>
      <c r="H220" s="70"/>
      <c r="I220" s="71">
        <v>0</v>
      </c>
    </row>
    <row r="221" spans="1:9">
      <c r="A221" s="54"/>
      <c r="B221" s="43" t="s">
        <v>149</v>
      </c>
      <c r="C221" s="43"/>
      <c r="D221" s="43"/>
      <c r="E221" s="43"/>
      <c r="F221" s="43"/>
      <c r="G221" s="43"/>
      <c r="H221" s="43"/>
      <c r="I221" s="75"/>
    </row>
    <row r="222" spans="1:9" s="47" customFormat="1">
      <c r="A222" s="12" t="s">
        <v>434</v>
      </c>
      <c r="B222" s="40" t="s">
        <v>152</v>
      </c>
      <c r="C222" s="7" t="s">
        <v>28</v>
      </c>
      <c r="D222" s="41">
        <v>187.93</v>
      </c>
      <c r="E222" s="6">
        <v>31.86</v>
      </c>
      <c r="F222" s="6">
        <v>40.44</v>
      </c>
      <c r="G222" s="8">
        <v>7599.89</v>
      </c>
      <c r="H222" s="70"/>
      <c r="I222" s="71">
        <v>0</v>
      </c>
    </row>
    <row r="223" spans="1:9">
      <c r="A223" s="54"/>
      <c r="B223" s="43" t="s">
        <v>154</v>
      </c>
      <c r="C223" s="43"/>
      <c r="D223" s="43"/>
      <c r="E223" s="43"/>
      <c r="F223" s="43"/>
      <c r="G223" s="44"/>
      <c r="H223" s="43"/>
      <c r="I223" s="75"/>
    </row>
    <row r="224" spans="1:9" s="47" customFormat="1" ht="16.5">
      <c r="A224" s="12" t="s">
        <v>435</v>
      </c>
      <c r="B224" s="40" t="s">
        <v>1054</v>
      </c>
      <c r="C224" s="7" t="s">
        <v>28</v>
      </c>
      <c r="D224" s="41">
        <v>456.02</v>
      </c>
      <c r="E224" s="6">
        <v>49.88</v>
      </c>
      <c r="F224" s="6">
        <v>63.31</v>
      </c>
      <c r="G224" s="8">
        <v>28870.63</v>
      </c>
      <c r="H224" s="70"/>
      <c r="I224" s="71">
        <v>0</v>
      </c>
    </row>
    <row r="225" spans="1:9" s="47" customFormat="1" ht="16.5">
      <c r="A225" s="12" t="s">
        <v>257</v>
      </c>
      <c r="B225" s="40" t="s">
        <v>374</v>
      </c>
      <c r="C225" s="7" t="s">
        <v>66</v>
      </c>
      <c r="D225" s="41">
        <v>658.33</v>
      </c>
      <c r="E225" s="6">
        <v>89.78</v>
      </c>
      <c r="F225" s="6">
        <v>113.96</v>
      </c>
      <c r="G225" s="8">
        <v>75023.289999999994</v>
      </c>
      <c r="H225" s="70"/>
      <c r="I225" s="71">
        <v>0</v>
      </c>
    </row>
    <row r="226" spans="1:9">
      <c r="A226" s="54"/>
      <c r="B226" s="43" t="s">
        <v>260</v>
      </c>
      <c r="C226" s="43"/>
      <c r="D226" s="43"/>
      <c r="E226" s="43"/>
      <c r="F226" s="43"/>
      <c r="G226" s="44"/>
      <c r="H226" s="43"/>
      <c r="I226" s="75"/>
    </row>
    <row r="227" spans="1:9" s="47" customFormat="1" ht="16.5">
      <c r="A227" s="12" t="s">
        <v>258</v>
      </c>
      <c r="B227" s="40" t="s">
        <v>375</v>
      </c>
      <c r="C227" s="7" t="s">
        <v>66</v>
      </c>
      <c r="D227" s="41">
        <v>7.38</v>
      </c>
      <c r="E227" s="6">
        <v>453.08</v>
      </c>
      <c r="F227" s="6">
        <v>575.09</v>
      </c>
      <c r="G227" s="8">
        <v>4244.16</v>
      </c>
      <c r="H227" s="70"/>
      <c r="I227" s="71">
        <v>0</v>
      </c>
    </row>
    <row r="228" spans="1:9">
      <c r="A228" s="54"/>
      <c r="B228" s="43" t="s">
        <v>103</v>
      </c>
      <c r="C228" s="43"/>
      <c r="D228" s="43"/>
      <c r="E228" s="43"/>
      <c r="F228" s="43"/>
      <c r="G228" s="44"/>
      <c r="H228" s="43"/>
      <c r="I228" s="75"/>
    </row>
    <row r="229" spans="1:9" s="47" customFormat="1" ht="16.5">
      <c r="A229" s="12" t="s">
        <v>259</v>
      </c>
      <c r="B229" s="40" t="s">
        <v>376</v>
      </c>
      <c r="C229" s="7" t="s">
        <v>66</v>
      </c>
      <c r="D229" s="41">
        <v>309.54000000000002</v>
      </c>
      <c r="E229" s="6">
        <v>460.02</v>
      </c>
      <c r="F229" s="6">
        <v>583.9</v>
      </c>
      <c r="G229" s="8">
        <v>180740.41</v>
      </c>
      <c r="H229" s="70"/>
      <c r="I229" s="71">
        <v>0</v>
      </c>
    </row>
    <row r="230" spans="1:9">
      <c r="A230" s="54"/>
      <c r="B230" s="210" t="s">
        <v>34</v>
      </c>
      <c r="C230" s="210"/>
      <c r="D230" s="210"/>
      <c r="E230" s="55"/>
      <c r="F230" s="55"/>
      <c r="G230" s="56">
        <v>1089995.28</v>
      </c>
      <c r="H230" s="55"/>
      <c r="I230" s="74">
        <v>0</v>
      </c>
    </row>
    <row r="231" spans="1:9">
      <c r="A231" s="54" t="s">
        <v>153</v>
      </c>
      <c r="B231" s="43" t="s">
        <v>314</v>
      </c>
      <c r="C231" s="43"/>
      <c r="D231" s="43"/>
      <c r="E231" s="43"/>
      <c r="F231" s="43"/>
      <c r="G231" s="44"/>
      <c r="H231" s="43"/>
      <c r="I231" s="75"/>
    </row>
    <row r="232" spans="1:9" s="47" customFormat="1">
      <c r="A232" s="12" t="s">
        <v>315</v>
      </c>
      <c r="B232" s="40" t="s">
        <v>316</v>
      </c>
      <c r="C232" s="7" t="s">
        <v>66</v>
      </c>
      <c r="D232" s="41">
        <v>6.62</v>
      </c>
      <c r="E232" s="6">
        <v>252.89</v>
      </c>
      <c r="F232" s="6">
        <v>320.99</v>
      </c>
      <c r="G232" s="8">
        <v>2124.9499999999998</v>
      </c>
      <c r="H232" s="70"/>
      <c r="I232" s="71">
        <v>0</v>
      </c>
    </row>
    <row r="233" spans="1:9" s="47" customFormat="1">
      <c r="A233" s="12" t="s">
        <v>377</v>
      </c>
      <c r="B233" s="40" t="s">
        <v>440</v>
      </c>
      <c r="C233" s="7" t="s">
        <v>28</v>
      </c>
      <c r="D233" s="41">
        <v>13.83</v>
      </c>
      <c r="E233" s="6">
        <v>20.66</v>
      </c>
      <c r="F233" s="6">
        <v>26.22</v>
      </c>
      <c r="G233" s="8">
        <v>362.62</v>
      </c>
      <c r="H233" s="70"/>
      <c r="I233" s="71">
        <v>0</v>
      </c>
    </row>
    <row r="234" spans="1:9" s="47" customFormat="1">
      <c r="A234" s="12" t="s">
        <v>398</v>
      </c>
      <c r="B234" s="40" t="s">
        <v>441</v>
      </c>
      <c r="C234" s="7" t="s">
        <v>28</v>
      </c>
      <c r="D234" s="41">
        <v>12.03</v>
      </c>
      <c r="E234" s="6">
        <v>7.47</v>
      </c>
      <c r="F234" s="6">
        <v>9.48</v>
      </c>
      <c r="G234" s="8">
        <v>114.04</v>
      </c>
      <c r="H234" s="70"/>
      <c r="I234" s="71">
        <v>0</v>
      </c>
    </row>
    <row r="235" spans="1:9" s="47" customFormat="1">
      <c r="A235" s="12" t="s">
        <v>442</v>
      </c>
      <c r="B235" s="40" t="s">
        <v>317</v>
      </c>
      <c r="C235" s="7" t="s">
        <v>66</v>
      </c>
      <c r="D235" s="41">
        <v>15.62</v>
      </c>
      <c r="E235" s="6">
        <v>252.89</v>
      </c>
      <c r="F235" s="6">
        <v>320.99</v>
      </c>
      <c r="G235" s="8">
        <v>5013.8599999999997</v>
      </c>
      <c r="H235" s="70"/>
      <c r="I235" s="71">
        <v>0</v>
      </c>
    </row>
    <row r="236" spans="1:9" s="47" customFormat="1">
      <c r="A236" s="12" t="s">
        <v>443</v>
      </c>
      <c r="B236" s="40" t="s">
        <v>440</v>
      </c>
      <c r="C236" s="7" t="s">
        <v>28</v>
      </c>
      <c r="D236" s="41">
        <v>56.46</v>
      </c>
      <c r="E236" s="6">
        <v>20.66</v>
      </c>
      <c r="F236" s="6">
        <v>26.22</v>
      </c>
      <c r="G236" s="8">
        <v>1480.38</v>
      </c>
      <c r="H236" s="70"/>
      <c r="I236" s="71">
        <v>0</v>
      </c>
    </row>
    <row r="237" spans="1:9" s="47" customFormat="1">
      <c r="A237" s="12" t="s">
        <v>444</v>
      </c>
      <c r="B237" s="40" t="s">
        <v>441</v>
      </c>
      <c r="C237" s="7" t="s">
        <v>28</v>
      </c>
      <c r="D237" s="41">
        <v>40.950000000000003</v>
      </c>
      <c r="E237" s="6">
        <v>7.47</v>
      </c>
      <c r="F237" s="6">
        <v>9.48</v>
      </c>
      <c r="G237" s="8">
        <v>388.21</v>
      </c>
      <c r="H237" s="70"/>
      <c r="I237" s="71">
        <v>0</v>
      </c>
    </row>
    <row r="238" spans="1:9" s="47" customFormat="1">
      <c r="A238" s="12" t="s">
        <v>445</v>
      </c>
      <c r="B238" s="40" t="s">
        <v>397</v>
      </c>
      <c r="C238" s="7" t="s">
        <v>66</v>
      </c>
      <c r="D238" s="41">
        <v>4.9400000000000004</v>
      </c>
      <c r="E238" s="6">
        <v>170.71</v>
      </c>
      <c r="F238" s="6">
        <v>216.68</v>
      </c>
      <c r="G238" s="8">
        <v>1070.4000000000001</v>
      </c>
      <c r="H238" s="70"/>
      <c r="I238" s="71">
        <v>0</v>
      </c>
    </row>
    <row r="239" spans="1:9">
      <c r="A239" s="54"/>
      <c r="B239" s="210" t="s">
        <v>34</v>
      </c>
      <c r="C239" s="210"/>
      <c r="D239" s="210"/>
      <c r="E239" s="55"/>
      <c r="F239" s="55"/>
      <c r="G239" s="56">
        <v>10554.46</v>
      </c>
      <c r="H239" s="55"/>
      <c r="I239" s="74">
        <v>0</v>
      </c>
    </row>
    <row r="240" spans="1:9">
      <c r="A240" s="54" t="s">
        <v>155</v>
      </c>
      <c r="B240" s="43" t="s">
        <v>349</v>
      </c>
      <c r="C240" s="43"/>
      <c r="D240" s="43"/>
      <c r="E240" s="43"/>
      <c r="F240" s="43"/>
      <c r="G240" s="44"/>
      <c r="H240" s="43"/>
      <c r="I240" s="75"/>
    </row>
    <row r="241" spans="1:9" s="47" customFormat="1">
      <c r="A241" s="12" t="s">
        <v>318</v>
      </c>
      <c r="B241" s="40" t="s">
        <v>479</v>
      </c>
      <c r="C241" s="7" t="s">
        <v>26</v>
      </c>
      <c r="D241" s="41">
        <v>2</v>
      </c>
      <c r="E241" s="6">
        <v>3150</v>
      </c>
      <c r="F241" s="6">
        <v>3998.3</v>
      </c>
      <c r="G241" s="8">
        <v>7996.6</v>
      </c>
      <c r="H241" s="70"/>
      <c r="I241" s="71">
        <v>0</v>
      </c>
    </row>
    <row r="242" spans="1:9">
      <c r="A242" s="54"/>
      <c r="B242" s="210" t="s">
        <v>34</v>
      </c>
      <c r="C242" s="210"/>
      <c r="D242" s="210"/>
      <c r="E242" s="55"/>
      <c r="F242" s="55"/>
      <c r="G242" s="56">
        <v>7996.6</v>
      </c>
      <c r="H242" s="55"/>
      <c r="I242" s="74">
        <v>0</v>
      </c>
    </row>
    <row r="243" spans="1:9">
      <c r="A243" s="54" t="s">
        <v>156</v>
      </c>
      <c r="B243" s="43" t="s">
        <v>387</v>
      </c>
      <c r="C243" s="43"/>
      <c r="D243" s="43"/>
      <c r="E243" s="43"/>
      <c r="F243" s="43"/>
      <c r="G243" s="44"/>
      <c r="H243" s="43"/>
      <c r="I243" s="75"/>
    </row>
    <row r="244" spans="1:9" s="47" customFormat="1">
      <c r="A244" s="54" t="s">
        <v>157</v>
      </c>
      <c r="B244" s="43" t="s">
        <v>383</v>
      </c>
      <c r="C244" s="43"/>
      <c r="D244" s="43"/>
      <c r="E244" s="43"/>
      <c r="F244" s="44"/>
      <c r="G244" s="44"/>
      <c r="H244" s="44"/>
      <c r="I244" s="75"/>
    </row>
    <row r="245" spans="1:9" s="47" customFormat="1" ht="90.75">
      <c r="A245" s="12"/>
      <c r="B245" s="9" t="s">
        <v>562</v>
      </c>
      <c r="C245" s="7"/>
      <c r="D245" s="11"/>
      <c r="E245" s="10"/>
      <c r="F245" s="6"/>
      <c r="G245" s="8"/>
      <c r="H245" s="70"/>
      <c r="I245" s="71"/>
    </row>
    <row r="246" spans="1:9" s="47" customFormat="1" ht="33">
      <c r="A246" s="12" t="s">
        <v>546</v>
      </c>
      <c r="B246" s="9" t="s">
        <v>563</v>
      </c>
      <c r="C246" s="7" t="s">
        <v>26</v>
      </c>
      <c r="D246" s="11">
        <v>1</v>
      </c>
      <c r="E246" s="10">
        <v>5414.18</v>
      </c>
      <c r="F246" s="6">
        <v>6872.22</v>
      </c>
      <c r="G246" s="8">
        <v>6872.22</v>
      </c>
      <c r="H246" s="70"/>
      <c r="I246" s="71">
        <v>0</v>
      </c>
    </row>
    <row r="247" spans="1:9" s="47" customFormat="1" ht="24.75">
      <c r="A247" s="12" t="s">
        <v>547</v>
      </c>
      <c r="B247" s="9" t="s">
        <v>564</v>
      </c>
      <c r="C247" s="7" t="s">
        <v>26</v>
      </c>
      <c r="D247" s="11">
        <v>1</v>
      </c>
      <c r="E247" s="10">
        <v>10827.52</v>
      </c>
      <c r="F247" s="6">
        <v>13743.37</v>
      </c>
      <c r="G247" s="8">
        <v>13743.37</v>
      </c>
      <c r="H247" s="70"/>
      <c r="I247" s="71">
        <v>0</v>
      </c>
    </row>
    <row r="248" spans="1:9" s="47" customFormat="1" ht="33">
      <c r="A248" s="12" t="s">
        <v>548</v>
      </c>
      <c r="B248" s="9" t="s">
        <v>565</v>
      </c>
      <c r="C248" s="7" t="s">
        <v>26</v>
      </c>
      <c r="D248" s="11">
        <v>1</v>
      </c>
      <c r="E248" s="10">
        <v>4532.8599999999997</v>
      </c>
      <c r="F248" s="6">
        <v>5753.56</v>
      </c>
      <c r="G248" s="8">
        <v>5753.56</v>
      </c>
      <c r="H248" s="70"/>
      <c r="I248" s="71">
        <v>0</v>
      </c>
    </row>
    <row r="249" spans="1:9" s="47" customFormat="1" ht="33">
      <c r="A249" s="12" t="s">
        <v>549</v>
      </c>
      <c r="B249" s="9" t="s">
        <v>566</v>
      </c>
      <c r="C249" s="7" t="s">
        <v>26</v>
      </c>
      <c r="D249" s="11">
        <v>1</v>
      </c>
      <c r="E249" s="10">
        <v>8463.7199999999993</v>
      </c>
      <c r="F249" s="6">
        <v>10743</v>
      </c>
      <c r="G249" s="8">
        <v>10743</v>
      </c>
      <c r="H249" s="70"/>
      <c r="I249" s="71">
        <v>0</v>
      </c>
    </row>
    <row r="250" spans="1:9" s="47" customFormat="1" ht="24.75">
      <c r="A250" s="12" t="s">
        <v>550</v>
      </c>
      <c r="B250" s="9" t="s">
        <v>1088</v>
      </c>
      <c r="C250" s="7" t="s">
        <v>26</v>
      </c>
      <c r="D250" s="11">
        <v>1</v>
      </c>
      <c r="E250" s="10">
        <v>4314.03</v>
      </c>
      <c r="F250" s="6">
        <v>5475.8</v>
      </c>
      <c r="G250" s="8">
        <v>5475.8</v>
      </c>
      <c r="H250" s="70"/>
      <c r="I250" s="71">
        <v>0</v>
      </c>
    </row>
    <row r="251" spans="1:9" s="47" customFormat="1" ht="33">
      <c r="A251" s="12" t="s">
        <v>551</v>
      </c>
      <c r="B251" s="9" t="s">
        <v>567</v>
      </c>
      <c r="C251" s="7" t="s">
        <v>26</v>
      </c>
      <c r="D251" s="11">
        <v>1</v>
      </c>
      <c r="E251" s="10">
        <v>4944.29</v>
      </c>
      <c r="F251" s="6">
        <v>6275.79</v>
      </c>
      <c r="G251" s="8">
        <v>6275.79</v>
      </c>
      <c r="H251" s="70"/>
      <c r="I251" s="71">
        <v>0</v>
      </c>
    </row>
    <row r="252" spans="1:9" s="47" customFormat="1" ht="24.75">
      <c r="A252" s="12" t="s">
        <v>552</v>
      </c>
      <c r="B252" s="9" t="s">
        <v>568</v>
      </c>
      <c r="C252" s="7" t="s">
        <v>26</v>
      </c>
      <c r="D252" s="11">
        <v>1</v>
      </c>
      <c r="E252" s="10">
        <v>4385.3100000000004</v>
      </c>
      <c r="F252" s="6">
        <v>5566.27</v>
      </c>
      <c r="G252" s="8">
        <v>5566.27</v>
      </c>
      <c r="H252" s="70"/>
      <c r="I252" s="71">
        <v>0</v>
      </c>
    </row>
    <row r="253" spans="1:9" s="47" customFormat="1" ht="24.75">
      <c r="A253" s="12" t="s">
        <v>553</v>
      </c>
      <c r="B253" s="9" t="s">
        <v>569</v>
      </c>
      <c r="C253" s="7" t="s">
        <v>26</v>
      </c>
      <c r="D253" s="11">
        <v>1</v>
      </c>
      <c r="E253" s="10">
        <v>4440.99</v>
      </c>
      <c r="F253" s="6">
        <v>5636.95</v>
      </c>
      <c r="G253" s="8">
        <v>5636.95</v>
      </c>
      <c r="H253" s="70"/>
      <c r="I253" s="71">
        <v>0</v>
      </c>
    </row>
    <row r="254" spans="1:9" s="47" customFormat="1" ht="24.75">
      <c r="A254" s="12" t="s">
        <v>554</v>
      </c>
      <c r="B254" s="9" t="s">
        <v>570</v>
      </c>
      <c r="C254" s="7" t="s">
        <v>26</v>
      </c>
      <c r="D254" s="11">
        <v>1</v>
      </c>
      <c r="E254" s="10">
        <v>4425.5200000000004</v>
      </c>
      <c r="F254" s="6">
        <v>5617.31</v>
      </c>
      <c r="G254" s="8">
        <v>5617.31</v>
      </c>
      <c r="H254" s="70"/>
      <c r="I254" s="71">
        <v>0</v>
      </c>
    </row>
    <row r="255" spans="1:9" s="47" customFormat="1" ht="24.75">
      <c r="A255" s="12" t="s">
        <v>555</v>
      </c>
      <c r="B255" s="9" t="s">
        <v>571</v>
      </c>
      <c r="C255" s="7" t="s">
        <v>26</v>
      </c>
      <c r="D255" s="11">
        <v>1</v>
      </c>
      <c r="E255" s="10">
        <v>4284.8500000000004</v>
      </c>
      <c r="F255" s="6">
        <v>5438.76</v>
      </c>
      <c r="G255" s="8">
        <v>5438.76</v>
      </c>
      <c r="H255" s="70"/>
      <c r="I255" s="71">
        <v>0</v>
      </c>
    </row>
    <row r="256" spans="1:9" s="47" customFormat="1" ht="24.75">
      <c r="A256" s="12" t="s">
        <v>556</v>
      </c>
      <c r="B256" s="9" t="s">
        <v>572</v>
      </c>
      <c r="C256" s="7" t="s">
        <v>26</v>
      </c>
      <c r="D256" s="11">
        <v>1</v>
      </c>
      <c r="E256" s="10">
        <v>4371.01</v>
      </c>
      <c r="F256" s="6">
        <v>5548.12</v>
      </c>
      <c r="G256" s="8">
        <v>5548.12</v>
      </c>
      <c r="H256" s="70"/>
      <c r="I256" s="71">
        <v>0</v>
      </c>
    </row>
    <row r="257" spans="1:9" s="47" customFormat="1" ht="49.5">
      <c r="A257" s="12" t="s">
        <v>557</v>
      </c>
      <c r="B257" s="9" t="s">
        <v>573</v>
      </c>
      <c r="C257" s="7" t="s">
        <v>26</v>
      </c>
      <c r="D257" s="11">
        <v>1</v>
      </c>
      <c r="E257" s="10">
        <v>7420.79</v>
      </c>
      <c r="F257" s="6">
        <v>9419.2099999999991</v>
      </c>
      <c r="G257" s="8">
        <v>9419.2099999999991</v>
      </c>
      <c r="H257" s="70"/>
      <c r="I257" s="71">
        <v>0</v>
      </c>
    </row>
    <row r="258" spans="1:9" s="47" customFormat="1" ht="49.5">
      <c r="A258" s="12" t="s">
        <v>558</v>
      </c>
      <c r="B258" s="9" t="s">
        <v>574</v>
      </c>
      <c r="C258" s="7" t="s">
        <v>26</v>
      </c>
      <c r="D258" s="11">
        <v>1</v>
      </c>
      <c r="E258" s="10">
        <v>9801.06</v>
      </c>
      <c r="F258" s="6">
        <v>12440.49</v>
      </c>
      <c r="G258" s="8">
        <v>12440.49</v>
      </c>
      <c r="H258" s="70"/>
      <c r="I258" s="71">
        <v>0</v>
      </c>
    </row>
    <row r="259" spans="1:9" s="47" customFormat="1" ht="57.75">
      <c r="A259" s="12" t="s">
        <v>559</v>
      </c>
      <c r="B259" s="9" t="s">
        <v>575</v>
      </c>
      <c r="C259" s="7" t="s">
        <v>26</v>
      </c>
      <c r="D259" s="11">
        <v>1</v>
      </c>
      <c r="E259" s="10">
        <v>15749.49</v>
      </c>
      <c r="F259" s="6">
        <v>19990.830000000002</v>
      </c>
      <c r="G259" s="8">
        <v>19990.830000000002</v>
      </c>
      <c r="H259" s="70"/>
      <c r="I259" s="71">
        <v>0</v>
      </c>
    </row>
    <row r="260" spans="1:9" s="47" customFormat="1" ht="41.25">
      <c r="A260" s="12" t="s">
        <v>560</v>
      </c>
      <c r="B260" s="9" t="s">
        <v>576</v>
      </c>
      <c r="C260" s="7" t="s">
        <v>26</v>
      </c>
      <c r="D260" s="11">
        <v>1</v>
      </c>
      <c r="E260" s="10">
        <v>77296.09</v>
      </c>
      <c r="F260" s="6">
        <v>98111.93</v>
      </c>
      <c r="G260" s="8">
        <v>98111.93</v>
      </c>
      <c r="H260" s="70"/>
      <c r="I260" s="71">
        <v>0</v>
      </c>
    </row>
    <row r="261" spans="1:9" s="47" customFormat="1" ht="49.5">
      <c r="A261" s="12" t="s">
        <v>561</v>
      </c>
      <c r="B261" s="9" t="s">
        <v>577</v>
      </c>
      <c r="C261" s="7" t="s">
        <v>26</v>
      </c>
      <c r="D261" s="11">
        <v>1</v>
      </c>
      <c r="E261" s="10">
        <v>21942.87</v>
      </c>
      <c r="F261" s="6">
        <v>27852.080000000002</v>
      </c>
      <c r="G261" s="8">
        <v>27852.080000000002</v>
      </c>
      <c r="H261" s="70"/>
      <c r="I261" s="71">
        <v>0</v>
      </c>
    </row>
    <row r="262" spans="1:9" s="47" customFormat="1">
      <c r="A262" s="54" t="s">
        <v>158</v>
      </c>
      <c r="B262" s="43" t="s">
        <v>386</v>
      </c>
      <c r="C262" s="43"/>
      <c r="D262" s="43"/>
      <c r="E262" s="43"/>
      <c r="F262" s="44"/>
      <c r="G262" s="44"/>
      <c r="H262" s="44"/>
      <c r="I262" s="75"/>
    </row>
    <row r="263" spans="1:9" s="47" customFormat="1">
      <c r="A263" s="54" t="s">
        <v>659</v>
      </c>
      <c r="B263" s="43" t="s">
        <v>422</v>
      </c>
      <c r="C263" s="43"/>
      <c r="D263" s="43"/>
      <c r="E263" s="43"/>
      <c r="F263" s="44"/>
      <c r="G263" s="44"/>
      <c r="H263" s="44"/>
      <c r="I263" s="75"/>
    </row>
    <row r="264" spans="1:9" s="47" customFormat="1" ht="24.75">
      <c r="A264" s="12" t="s">
        <v>663</v>
      </c>
      <c r="B264" s="9" t="s">
        <v>578</v>
      </c>
      <c r="C264" s="7" t="s">
        <v>28</v>
      </c>
      <c r="D264" s="11">
        <v>468</v>
      </c>
      <c r="E264" s="10">
        <v>18.54</v>
      </c>
      <c r="F264" s="6">
        <v>23.53</v>
      </c>
      <c r="G264" s="8">
        <v>11012.04</v>
      </c>
      <c r="H264" s="70"/>
      <c r="I264" s="71">
        <v>0</v>
      </c>
    </row>
    <row r="265" spans="1:9" s="47" customFormat="1" ht="24.75">
      <c r="A265" s="12" t="s">
        <v>664</v>
      </c>
      <c r="B265" s="9" t="s">
        <v>579</v>
      </c>
      <c r="C265" s="7" t="s">
        <v>28</v>
      </c>
      <c r="D265" s="11">
        <v>33</v>
      </c>
      <c r="E265" s="10">
        <v>35.54</v>
      </c>
      <c r="F265" s="6">
        <v>45.11</v>
      </c>
      <c r="G265" s="8">
        <v>1488.63</v>
      </c>
      <c r="H265" s="70"/>
      <c r="I265" s="71">
        <v>0</v>
      </c>
    </row>
    <row r="266" spans="1:9" s="47" customFormat="1" ht="33">
      <c r="A266" s="12"/>
      <c r="B266" s="9" t="s">
        <v>580</v>
      </c>
      <c r="C266" s="7"/>
      <c r="D266" s="11"/>
      <c r="E266" s="10"/>
      <c r="F266" s="6"/>
      <c r="G266" s="8"/>
      <c r="H266" s="70"/>
      <c r="I266" s="71"/>
    </row>
    <row r="267" spans="1:9" s="47" customFormat="1">
      <c r="A267" s="12" t="s">
        <v>665</v>
      </c>
      <c r="B267" s="9" t="s">
        <v>581</v>
      </c>
      <c r="C267" s="7" t="s">
        <v>370</v>
      </c>
      <c r="D267" s="11">
        <v>34</v>
      </c>
      <c r="E267" s="10">
        <v>4.6399999999999997</v>
      </c>
      <c r="F267" s="6">
        <v>5.89</v>
      </c>
      <c r="G267" s="8">
        <v>200.26</v>
      </c>
      <c r="H267" s="70"/>
      <c r="I267" s="71">
        <v>0</v>
      </c>
    </row>
    <row r="268" spans="1:9" s="47" customFormat="1">
      <c r="A268" s="12" t="s">
        <v>666</v>
      </c>
      <c r="B268" s="9" t="s">
        <v>582</v>
      </c>
      <c r="C268" s="7" t="s">
        <v>370</v>
      </c>
      <c r="D268" s="11">
        <v>4</v>
      </c>
      <c r="E268" s="10">
        <v>5.38</v>
      </c>
      <c r="F268" s="6">
        <v>6.83</v>
      </c>
      <c r="G268" s="8">
        <v>27.32</v>
      </c>
      <c r="H268" s="70"/>
      <c r="I268" s="71">
        <v>0</v>
      </c>
    </row>
    <row r="269" spans="1:9" s="47" customFormat="1">
      <c r="A269" s="12" t="s">
        <v>667</v>
      </c>
      <c r="B269" s="9" t="s">
        <v>583</v>
      </c>
      <c r="C269" s="7" t="s">
        <v>370</v>
      </c>
      <c r="D269" s="11">
        <v>5</v>
      </c>
      <c r="E269" s="10">
        <v>92.43</v>
      </c>
      <c r="F269" s="6">
        <v>117.32</v>
      </c>
      <c r="G269" s="8">
        <v>586.6</v>
      </c>
      <c r="H269" s="70"/>
      <c r="I269" s="71">
        <v>0</v>
      </c>
    </row>
    <row r="270" spans="1:9" s="47" customFormat="1" ht="16.5">
      <c r="A270" s="12"/>
      <c r="B270" s="9" t="s">
        <v>584</v>
      </c>
      <c r="C270" s="7"/>
      <c r="D270" s="11"/>
      <c r="E270" s="10"/>
      <c r="F270" s="6"/>
      <c r="G270" s="8"/>
      <c r="H270" s="70"/>
      <c r="I270" s="71"/>
    </row>
    <row r="271" spans="1:9" s="47" customFormat="1">
      <c r="A271" s="12" t="s">
        <v>668</v>
      </c>
      <c r="B271" s="9" t="s">
        <v>404</v>
      </c>
      <c r="C271" s="7" t="s">
        <v>370</v>
      </c>
      <c r="D271" s="11">
        <v>34</v>
      </c>
      <c r="E271" s="10">
        <v>14.1</v>
      </c>
      <c r="F271" s="6">
        <v>17.899999999999999</v>
      </c>
      <c r="G271" s="8">
        <v>608.6</v>
      </c>
      <c r="H271" s="70"/>
      <c r="I271" s="71">
        <v>0</v>
      </c>
    </row>
    <row r="272" spans="1:9" s="47" customFormat="1">
      <c r="A272" s="12" t="s">
        <v>669</v>
      </c>
      <c r="B272" s="9" t="s">
        <v>405</v>
      </c>
      <c r="C272" s="7" t="s">
        <v>370</v>
      </c>
      <c r="D272" s="11">
        <v>48</v>
      </c>
      <c r="E272" s="10">
        <v>16.36</v>
      </c>
      <c r="F272" s="6">
        <v>20.77</v>
      </c>
      <c r="G272" s="8">
        <v>996.96</v>
      </c>
      <c r="H272" s="70"/>
      <c r="I272" s="71">
        <v>0</v>
      </c>
    </row>
    <row r="273" spans="1:9" s="47" customFormat="1">
      <c r="A273" s="12" t="s">
        <v>670</v>
      </c>
      <c r="B273" s="9" t="s">
        <v>408</v>
      </c>
      <c r="C273" s="7" t="s">
        <v>370</v>
      </c>
      <c r="D273" s="11">
        <v>1</v>
      </c>
      <c r="E273" s="10">
        <v>17.989999999999998</v>
      </c>
      <c r="F273" s="6">
        <v>22.83</v>
      </c>
      <c r="G273" s="8">
        <v>22.83</v>
      </c>
      <c r="H273" s="70"/>
      <c r="I273" s="71">
        <v>0</v>
      </c>
    </row>
    <row r="274" spans="1:9" s="47" customFormat="1">
      <c r="A274" s="12"/>
      <c r="B274" s="9"/>
      <c r="C274" s="7"/>
      <c r="D274" s="11"/>
      <c r="E274" s="10"/>
      <c r="F274" s="6"/>
      <c r="G274" s="8"/>
      <c r="H274" s="70"/>
      <c r="I274" s="71"/>
    </row>
    <row r="275" spans="1:9" s="47" customFormat="1" ht="16.5">
      <c r="A275" s="12" t="s">
        <v>671</v>
      </c>
      <c r="B275" s="9" t="s">
        <v>585</v>
      </c>
      <c r="C275" s="7" t="s">
        <v>28</v>
      </c>
      <c r="D275" s="11">
        <v>15</v>
      </c>
      <c r="E275" s="10">
        <v>10.91</v>
      </c>
      <c r="F275" s="6">
        <v>13.85</v>
      </c>
      <c r="G275" s="8">
        <v>207.75</v>
      </c>
      <c r="H275" s="70"/>
      <c r="I275" s="71">
        <v>0</v>
      </c>
    </row>
    <row r="276" spans="1:9" s="47" customFormat="1" ht="16.5">
      <c r="A276" s="12" t="s">
        <v>672</v>
      </c>
      <c r="B276" s="9" t="s">
        <v>586</v>
      </c>
      <c r="C276" s="7" t="s">
        <v>28</v>
      </c>
      <c r="D276" s="11">
        <v>100</v>
      </c>
      <c r="E276" s="10">
        <v>4.45</v>
      </c>
      <c r="F276" s="6">
        <v>5.65</v>
      </c>
      <c r="G276" s="8">
        <v>565</v>
      </c>
      <c r="H276" s="70"/>
      <c r="I276" s="71">
        <v>0</v>
      </c>
    </row>
    <row r="277" spans="1:9" s="47" customFormat="1" ht="16.5">
      <c r="A277" s="12" t="s">
        <v>673</v>
      </c>
      <c r="B277" s="9" t="s">
        <v>587</v>
      </c>
      <c r="C277" s="7" t="s">
        <v>26</v>
      </c>
      <c r="D277" s="11">
        <v>1</v>
      </c>
      <c r="E277" s="10">
        <v>10541.35</v>
      </c>
      <c r="F277" s="6">
        <v>13380.14</v>
      </c>
      <c r="G277" s="8">
        <v>13380.14</v>
      </c>
      <c r="H277" s="70"/>
      <c r="I277" s="71">
        <v>0</v>
      </c>
    </row>
    <row r="278" spans="1:9" s="47" customFormat="1" ht="24.75">
      <c r="A278" s="12" t="s">
        <v>674</v>
      </c>
      <c r="B278" s="9" t="s">
        <v>588</v>
      </c>
      <c r="C278" s="7" t="s">
        <v>370</v>
      </c>
      <c r="D278" s="11">
        <v>20</v>
      </c>
      <c r="E278" s="10">
        <v>173.34</v>
      </c>
      <c r="F278" s="6">
        <v>220.02</v>
      </c>
      <c r="G278" s="8">
        <v>4400.3999999999996</v>
      </c>
      <c r="H278" s="70"/>
      <c r="I278" s="71">
        <v>0</v>
      </c>
    </row>
    <row r="279" spans="1:9" s="47" customFormat="1" ht="16.5">
      <c r="A279" s="12" t="s">
        <v>675</v>
      </c>
      <c r="B279" s="9" t="s">
        <v>589</v>
      </c>
      <c r="C279" s="7" t="s">
        <v>28</v>
      </c>
      <c r="D279" s="11">
        <v>90</v>
      </c>
      <c r="E279" s="10">
        <v>8.91</v>
      </c>
      <c r="F279" s="6">
        <v>11.31</v>
      </c>
      <c r="G279" s="8">
        <v>1017.9</v>
      </c>
      <c r="H279" s="70"/>
      <c r="I279" s="71">
        <v>0</v>
      </c>
    </row>
    <row r="280" spans="1:9" s="47" customFormat="1" ht="16.5">
      <c r="A280" s="12" t="s">
        <v>676</v>
      </c>
      <c r="B280" s="9" t="s">
        <v>590</v>
      </c>
      <c r="C280" s="7" t="s">
        <v>28</v>
      </c>
      <c r="D280" s="11">
        <v>750</v>
      </c>
      <c r="E280" s="10">
        <v>4.45</v>
      </c>
      <c r="F280" s="6">
        <v>5.65</v>
      </c>
      <c r="G280" s="8">
        <v>4237.5</v>
      </c>
      <c r="H280" s="70"/>
      <c r="I280" s="71">
        <v>0</v>
      </c>
    </row>
    <row r="281" spans="1:9" s="47" customFormat="1">
      <c r="A281" s="12" t="s">
        <v>660</v>
      </c>
      <c r="B281" s="9" t="s">
        <v>406</v>
      </c>
      <c r="C281" s="7">
        <v>0</v>
      </c>
      <c r="D281" s="11">
        <v>0</v>
      </c>
      <c r="E281" s="10">
        <v>0</v>
      </c>
      <c r="F281" s="6">
        <v>0</v>
      </c>
      <c r="G281" s="8">
        <v>0</v>
      </c>
      <c r="H281" s="70"/>
      <c r="I281" s="71">
        <v>0</v>
      </c>
    </row>
    <row r="282" spans="1:9" s="47" customFormat="1" ht="24.75">
      <c r="A282" s="12" t="s">
        <v>677</v>
      </c>
      <c r="B282" s="9" t="s">
        <v>1089</v>
      </c>
      <c r="C282" s="7" t="s">
        <v>28</v>
      </c>
      <c r="D282" s="11">
        <v>399</v>
      </c>
      <c r="E282" s="10">
        <v>18.54</v>
      </c>
      <c r="F282" s="6">
        <v>23.53</v>
      </c>
      <c r="G282" s="8">
        <v>9388.4699999999993</v>
      </c>
      <c r="H282" s="70"/>
      <c r="I282" s="71">
        <v>0</v>
      </c>
    </row>
    <row r="283" spans="1:9" s="47" customFormat="1" ht="24.75">
      <c r="A283" s="12" t="s">
        <v>678</v>
      </c>
      <c r="B283" s="9" t="s">
        <v>1090</v>
      </c>
      <c r="C283" s="7" t="s">
        <v>28</v>
      </c>
      <c r="D283" s="11">
        <v>39</v>
      </c>
      <c r="E283" s="10">
        <v>23.09</v>
      </c>
      <c r="F283" s="6">
        <v>29.31</v>
      </c>
      <c r="G283" s="8">
        <v>1143.0899999999999</v>
      </c>
      <c r="H283" s="70"/>
      <c r="I283" s="71">
        <v>0</v>
      </c>
    </row>
    <row r="284" spans="1:9" s="47" customFormat="1" ht="24.75">
      <c r="A284" s="12" t="s">
        <v>679</v>
      </c>
      <c r="B284" s="9" t="s">
        <v>1091</v>
      </c>
      <c r="C284" s="7" t="s">
        <v>28</v>
      </c>
      <c r="D284" s="11">
        <v>144</v>
      </c>
      <c r="E284" s="10">
        <v>58.94</v>
      </c>
      <c r="F284" s="6">
        <v>74.81</v>
      </c>
      <c r="G284" s="8">
        <v>10772.64</v>
      </c>
      <c r="H284" s="70"/>
      <c r="I284" s="71">
        <v>0</v>
      </c>
    </row>
    <row r="285" spans="1:9" s="47" customFormat="1" ht="24.75">
      <c r="A285" s="12" t="s">
        <v>680</v>
      </c>
      <c r="B285" s="9" t="s">
        <v>1092</v>
      </c>
      <c r="C285" s="7" t="s">
        <v>28</v>
      </c>
      <c r="D285" s="11">
        <v>30</v>
      </c>
      <c r="E285" s="10">
        <v>126.1</v>
      </c>
      <c r="F285" s="6">
        <v>160.06</v>
      </c>
      <c r="G285" s="8">
        <v>4801.8</v>
      </c>
      <c r="H285" s="70"/>
      <c r="I285" s="71">
        <v>0</v>
      </c>
    </row>
    <row r="286" spans="1:9" s="47" customFormat="1" ht="33">
      <c r="A286" s="12"/>
      <c r="B286" s="9" t="s">
        <v>580</v>
      </c>
      <c r="C286" s="7"/>
      <c r="D286" s="11"/>
      <c r="E286" s="10"/>
      <c r="F286" s="6"/>
      <c r="G286" s="8"/>
      <c r="H286" s="70"/>
      <c r="I286" s="71"/>
    </row>
    <row r="287" spans="1:9" s="47" customFormat="1">
      <c r="A287" s="12" t="s">
        <v>681</v>
      </c>
      <c r="B287" s="9" t="s">
        <v>581</v>
      </c>
      <c r="C287" s="7" t="s">
        <v>370</v>
      </c>
      <c r="D287" s="11">
        <v>78</v>
      </c>
      <c r="E287" s="10">
        <v>4.6399999999999997</v>
      </c>
      <c r="F287" s="6">
        <v>5.89</v>
      </c>
      <c r="G287" s="8">
        <v>459.42</v>
      </c>
      <c r="H287" s="70"/>
      <c r="I287" s="71">
        <v>0</v>
      </c>
    </row>
    <row r="288" spans="1:9" s="47" customFormat="1">
      <c r="A288" s="12" t="s">
        <v>682</v>
      </c>
      <c r="B288" s="9" t="s">
        <v>591</v>
      </c>
      <c r="C288" s="7" t="s">
        <v>370</v>
      </c>
      <c r="D288" s="11">
        <v>1</v>
      </c>
      <c r="E288" s="10">
        <v>215.98</v>
      </c>
      <c r="F288" s="6">
        <v>274.14</v>
      </c>
      <c r="G288" s="8">
        <v>274.14</v>
      </c>
      <c r="H288" s="70"/>
      <c r="I288" s="71">
        <v>0</v>
      </c>
    </row>
    <row r="289" spans="1:9" s="47" customFormat="1">
      <c r="A289" s="12" t="s">
        <v>683</v>
      </c>
      <c r="B289" s="9" t="s">
        <v>583</v>
      </c>
      <c r="C289" s="7" t="s">
        <v>370</v>
      </c>
      <c r="D289" s="11">
        <v>3</v>
      </c>
      <c r="E289" s="10">
        <v>92.43</v>
      </c>
      <c r="F289" s="6">
        <v>117.32</v>
      </c>
      <c r="G289" s="8">
        <v>351.96</v>
      </c>
      <c r="H289" s="70"/>
      <c r="I289" s="71">
        <v>0</v>
      </c>
    </row>
    <row r="290" spans="1:9" s="47" customFormat="1">
      <c r="A290" s="12" t="s">
        <v>684</v>
      </c>
      <c r="B290" s="9" t="s">
        <v>592</v>
      </c>
      <c r="C290" s="7" t="s">
        <v>370</v>
      </c>
      <c r="D290" s="11">
        <v>4</v>
      </c>
      <c r="E290" s="10">
        <v>104.28</v>
      </c>
      <c r="F290" s="6">
        <v>132.36000000000001</v>
      </c>
      <c r="G290" s="8">
        <v>529.44000000000005</v>
      </c>
      <c r="H290" s="70"/>
      <c r="I290" s="71">
        <v>0</v>
      </c>
    </row>
    <row r="291" spans="1:9" s="47" customFormat="1">
      <c r="A291" s="12" t="s">
        <v>685</v>
      </c>
      <c r="B291" s="9" t="s">
        <v>593</v>
      </c>
      <c r="C291" s="7" t="s">
        <v>370</v>
      </c>
      <c r="D291" s="11">
        <v>1</v>
      </c>
      <c r="E291" s="10">
        <v>435.28</v>
      </c>
      <c r="F291" s="6">
        <v>552.5</v>
      </c>
      <c r="G291" s="8">
        <v>552.5</v>
      </c>
      <c r="H291" s="70"/>
      <c r="I291" s="71">
        <v>0</v>
      </c>
    </row>
    <row r="292" spans="1:9" s="47" customFormat="1">
      <c r="A292" s="12"/>
      <c r="B292" s="9"/>
      <c r="C292" s="7"/>
      <c r="D292" s="11"/>
      <c r="E292" s="10"/>
      <c r="F292" s="6"/>
      <c r="G292" s="8"/>
      <c r="H292" s="70"/>
      <c r="I292" s="71"/>
    </row>
    <row r="293" spans="1:9" s="47" customFormat="1" ht="16.5">
      <c r="A293" s="12" t="s">
        <v>686</v>
      </c>
      <c r="B293" s="9" t="s">
        <v>594</v>
      </c>
      <c r="C293" s="7" t="s">
        <v>370</v>
      </c>
      <c r="D293" s="11">
        <v>78</v>
      </c>
      <c r="E293" s="10">
        <v>44.86</v>
      </c>
      <c r="F293" s="6">
        <v>56.94</v>
      </c>
      <c r="G293" s="8">
        <v>4441.32</v>
      </c>
      <c r="H293" s="70"/>
      <c r="I293" s="71">
        <v>0</v>
      </c>
    </row>
    <row r="294" spans="1:9" s="47" customFormat="1" ht="16.5">
      <c r="A294" s="12" t="s">
        <v>687</v>
      </c>
      <c r="B294" s="9" t="s">
        <v>595</v>
      </c>
      <c r="C294" s="7" t="s">
        <v>370</v>
      </c>
      <c r="D294" s="11">
        <v>4</v>
      </c>
      <c r="E294" s="10">
        <v>508.23</v>
      </c>
      <c r="F294" s="6">
        <v>645.1</v>
      </c>
      <c r="G294" s="8">
        <v>2580.4</v>
      </c>
      <c r="H294" s="70"/>
      <c r="I294" s="71">
        <v>0</v>
      </c>
    </row>
    <row r="295" spans="1:9" s="47" customFormat="1" ht="16.5">
      <c r="A295" s="12" t="s">
        <v>688</v>
      </c>
      <c r="B295" s="9" t="s">
        <v>597</v>
      </c>
      <c r="C295" s="7" t="s">
        <v>28</v>
      </c>
      <c r="D295" s="11">
        <v>4000</v>
      </c>
      <c r="E295" s="10">
        <v>4.45</v>
      </c>
      <c r="F295" s="6">
        <v>5.65</v>
      </c>
      <c r="G295" s="8">
        <v>22600</v>
      </c>
      <c r="H295" s="70"/>
      <c r="I295" s="71">
        <v>0</v>
      </c>
    </row>
    <row r="296" spans="1:9" s="47" customFormat="1">
      <c r="A296" s="12" t="s">
        <v>689</v>
      </c>
      <c r="B296" s="9" t="s">
        <v>598</v>
      </c>
      <c r="C296" s="7" t="s">
        <v>28</v>
      </c>
      <c r="D296" s="11">
        <v>10</v>
      </c>
      <c r="E296" s="10">
        <v>5.64</v>
      </c>
      <c r="F296" s="6">
        <v>7.16</v>
      </c>
      <c r="G296" s="8">
        <v>71.599999999999994</v>
      </c>
      <c r="H296" s="70"/>
      <c r="I296" s="71">
        <v>0</v>
      </c>
    </row>
    <row r="297" spans="1:9" s="47" customFormat="1">
      <c r="A297" s="12" t="s">
        <v>690</v>
      </c>
      <c r="B297" s="9" t="s">
        <v>599</v>
      </c>
      <c r="C297" s="7" t="s">
        <v>28</v>
      </c>
      <c r="D297" s="11">
        <v>5</v>
      </c>
      <c r="E297" s="10">
        <v>3.88</v>
      </c>
      <c r="F297" s="6">
        <v>4.92</v>
      </c>
      <c r="G297" s="8">
        <v>24.6</v>
      </c>
      <c r="H297" s="70"/>
      <c r="I297" s="71">
        <v>0</v>
      </c>
    </row>
    <row r="298" spans="1:9" s="47" customFormat="1" ht="16.5">
      <c r="A298" s="12" t="s">
        <v>691</v>
      </c>
      <c r="B298" s="9" t="s">
        <v>600</v>
      </c>
      <c r="C298" s="7" t="s">
        <v>28</v>
      </c>
      <c r="D298" s="11">
        <v>15</v>
      </c>
      <c r="E298" s="10">
        <v>11.11</v>
      </c>
      <c r="F298" s="6">
        <v>14.1</v>
      </c>
      <c r="G298" s="8">
        <v>211.5</v>
      </c>
      <c r="H298" s="70"/>
      <c r="I298" s="71">
        <v>0</v>
      </c>
    </row>
    <row r="299" spans="1:9" s="47" customFormat="1" ht="16.5">
      <c r="A299" s="12" t="s">
        <v>692</v>
      </c>
      <c r="B299" s="9" t="s">
        <v>601</v>
      </c>
      <c r="C299" s="7" t="s">
        <v>28</v>
      </c>
      <c r="D299" s="11">
        <v>100</v>
      </c>
      <c r="E299" s="10">
        <v>3.55</v>
      </c>
      <c r="F299" s="6">
        <v>4.51</v>
      </c>
      <c r="G299" s="8">
        <v>451</v>
      </c>
      <c r="H299" s="70"/>
      <c r="I299" s="71">
        <v>0</v>
      </c>
    </row>
    <row r="300" spans="1:9" s="47" customFormat="1">
      <c r="A300" s="54" t="s">
        <v>661</v>
      </c>
      <c r="B300" s="43" t="s">
        <v>407</v>
      </c>
      <c r="C300" s="43"/>
      <c r="D300" s="43"/>
      <c r="E300" s="43"/>
      <c r="F300" s="44"/>
      <c r="G300" s="44"/>
      <c r="H300" s="44"/>
      <c r="I300" s="75"/>
    </row>
    <row r="301" spans="1:9" s="47" customFormat="1" ht="24.75">
      <c r="A301" s="12" t="s">
        <v>693</v>
      </c>
      <c r="B301" s="9" t="s">
        <v>602</v>
      </c>
      <c r="C301" s="7" t="s">
        <v>28</v>
      </c>
      <c r="D301" s="11">
        <v>1443</v>
      </c>
      <c r="E301" s="10">
        <v>9.35</v>
      </c>
      <c r="F301" s="6">
        <v>11.87</v>
      </c>
      <c r="G301" s="8">
        <v>17128.41</v>
      </c>
      <c r="H301" s="70"/>
      <c r="I301" s="71">
        <v>0</v>
      </c>
    </row>
    <row r="302" spans="1:9" s="47" customFormat="1" ht="24.75">
      <c r="A302" s="12" t="s">
        <v>694</v>
      </c>
      <c r="B302" s="9" t="s">
        <v>603</v>
      </c>
      <c r="C302" s="7" t="s">
        <v>28</v>
      </c>
      <c r="D302" s="11">
        <v>6</v>
      </c>
      <c r="E302" s="10">
        <v>10.51</v>
      </c>
      <c r="F302" s="6">
        <v>13.34</v>
      </c>
      <c r="G302" s="8">
        <v>80.040000000000006</v>
      </c>
      <c r="H302" s="70"/>
      <c r="I302" s="71">
        <v>0</v>
      </c>
    </row>
    <row r="303" spans="1:9" s="47" customFormat="1" ht="24.75">
      <c r="A303" s="12" t="s">
        <v>695</v>
      </c>
      <c r="B303" s="9" t="s">
        <v>604</v>
      </c>
      <c r="C303" s="7" t="s">
        <v>28</v>
      </c>
      <c r="D303" s="11">
        <v>210</v>
      </c>
      <c r="E303" s="10">
        <v>16.96</v>
      </c>
      <c r="F303" s="6">
        <v>21.53</v>
      </c>
      <c r="G303" s="8">
        <v>4521.3</v>
      </c>
      <c r="H303" s="70"/>
      <c r="I303" s="71">
        <v>0</v>
      </c>
    </row>
    <row r="304" spans="1:9" s="47" customFormat="1" ht="24.75">
      <c r="A304" s="12" t="s">
        <v>696</v>
      </c>
      <c r="B304" s="9" t="s">
        <v>605</v>
      </c>
      <c r="C304" s="7" t="s">
        <v>28</v>
      </c>
      <c r="D304" s="11">
        <v>12</v>
      </c>
      <c r="E304" s="10">
        <v>18.77</v>
      </c>
      <c r="F304" s="6">
        <v>23.82</v>
      </c>
      <c r="G304" s="8">
        <v>285.83999999999997</v>
      </c>
      <c r="H304" s="70"/>
      <c r="I304" s="71">
        <v>0</v>
      </c>
    </row>
    <row r="305" spans="1:9" s="47" customFormat="1" ht="24.75">
      <c r="A305" s="12" t="s">
        <v>697</v>
      </c>
      <c r="B305" s="9" t="s">
        <v>606</v>
      </c>
      <c r="C305" s="7" t="s">
        <v>28</v>
      </c>
      <c r="D305" s="11">
        <v>39</v>
      </c>
      <c r="E305" s="10">
        <v>34.729999999999997</v>
      </c>
      <c r="F305" s="6">
        <v>44.08</v>
      </c>
      <c r="G305" s="8">
        <v>1719.12</v>
      </c>
      <c r="H305" s="70"/>
      <c r="I305" s="71">
        <v>0</v>
      </c>
    </row>
    <row r="306" spans="1:9" s="47" customFormat="1" ht="24.75">
      <c r="A306" s="12" t="s">
        <v>698</v>
      </c>
      <c r="B306" s="9" t="s">
        <v>607</v>
      </c>
      <c r="C306" s="7" t="s">
        <v>28</v>
      </c>
      <c r="D306" s="11">
        <v>15</v>
      </c>
      <c r="E306" s="10">
        <v>45.48</v>
      </c>
      <c r="F306" s="6">
        <v>57.73</v>
      </c>
      <c r="G306" s="8">
        <v>865.95</v>
      </c>
      <c r="H306" s="70"/>
      <c r="I306" s="71">
        <v>0</v>
      </c>
    </row>
    <row r="307" spans="1:9" s="47" customFormat="1" ht="24.75">
      <c r="A307" s="12" t="s">
        <v>699</v>
      </c>
      <c r="B307" s="9" t="s">
        <v>608</v>
      </c>
      <c r="C307" s="7" t="s">
        <v>28</v>
      </c>
      <c r="D307" s="11">
        <v>1416</v>
      </c>
      <c r="E307" s="10">
        <v>17.53</v>
      </c>
      <c r="F307" s="6">
        <v>22.25</v>
      </c>
      <c r="G307" s="8">
        <v>31506</v>
      </c>
      <c r="H307" s="70"/>
      <c r="I307" s="71">
        <v>0</v>
      </c>
    </row>
    <row r="308" spans="1:9" s="47" customFormat="1" ht="24.75">
      <c r="A308" s="12" t="s">
        <v>700</v>
      </c>
      <c r="B308" s="9" t="s">
        <v>609</v>
      </c>
      <c r="C308" s="7" t="s">
        <v>28</v>
      </c>
      <c r="D308" s="11">
        <v>30</v>
      </c>
      <c r="E308" s="10">
        <v>18.54</v>
      </c>
      <c r="F308" s="6">
        <v>23.53</v>
      </c>
      <c r="G308" s="8">
        <v>705.9</v>
      </c>
      <c r="H308" s="70"/>
      <c r="I308" s="71">
        <v>0</v>
      </c>
    </row>
    <row r="309" spans="1:9" s="47" customFormat="1" ht="24.75">
      <c r="A309" s="12" t="s">
        <v>701</v>
      </c>
      <c r="B309" s="9" t="s">
        <v>610</v>
      </c>
      <c r="C309" s="7" t="s">
        <v>28</v>
      </c>
      <c r="D309" s="11">
        <v>60</v>
      </c>
      <c r="E309" s="10">
        <v>31.53</v>
      </c>
      <c r="F309" s="6">
        <v>40.020000000000003</v>
      </c>
      <c r="G309" s="8">
        <v>2401.1999999999998</v>
      </c>
      <c r="H309" s="70"/>
      <c r="I309" s="71">
        <v>0</v>
      </c>
    </row>
    <row r="310" spans="1:9" s="47" customFormat="1" ht="24.75">
      <c r="A310" s="12" t="s">
        <v>702</v>
      </c>
      <c r="B310" s="9" t="s">
        <v>579</v>
      </c>
      <c r="C310" s="7" t="s">
        <v>28</v>
      </c>
      <c r="D310" s="11">
        <v>15</v>
      </c>
      <c r="E310" s="10">
        <v>35.54</v>
      </c>
      <c r="F310" s="6">
        <v>45.11</v>
      </c>
      <c r="G310" s="8">
        <v>676.65</v>
      </c>
      <c r="H310" s="70"/>
      <c r="I310" s="71">
        <v>0</v>
      </c>
    </row>
    <row r="311" spans="1:9" s="47" customFormat="1">
      <c r="A311" s="12" t="s">
        <v>703</v>
      </c>
      <c r="B311" s="9" t="s">
        <v>611</v>
      </c>
      <c r="C311" s="7" t="s">
        <v>28</v>
      </c>
      <c r="D311" s="11">
        <v>682</v>
      </c>
      <c r="E311" s="10">
        <v>16.22</v>
      </c>
      <c r="F311" s="6">
        <v>20.59</v>
      </c>
      <c r="G311" s="8">
        <v>14042.38</v>
      </c>
      <c r="H311" s="70"/>
      <c r="I311" s="71">
        <v>0</v>
      </c>
    </row>
    <row r="312" spans="1:9" s="47" customFormat="1" ht="24.75">
      <c r="A312" s="12"/>
      <c r="B312" s="9" t="s">
        <v>612</v>
      </c>
      <c r="C312" s="7"/>
      <c r="D312" s="11"/>
      <c r="E312" s="10"/>
      <c r="F312" s="6"/>
      <c r="G312" s="8"/>
      <c r="H312" s="70"/>
      <c r="I312" s="71"/>
    </row>
    <row r="313" spans="1:9" s="47" customFormat="1">
      <c r="A313" s="12" t="s">
        <v>704</v>
      </c>
      <c r="B313" s="9" t="s">
        <v>613</v>
      </c>
      <c r="C313" s="7" t="s">
        <v>28</v>
      </c>
      <c r="D313" s="11">
        <v>60</v>
      </c>
      <c r="E313" s="10">
        <v>99.83</v>
      </c>
      <c r="F313" s="6">
        <v>126.71</v>
      </c>
      <c r="G313" s="8">
        <v>7602.6</v>
      </c>
      <c r="H313" s="70"/>
      <c r="I313" s="71">
        <v>0</v>
      </c>
    </row>
    <row r="314" spans="1:9" s="47" customFormat="1">
      <c r="A314" s="12" t="s">
        <v>705</v>
      </c>
      <c r="B314" s="9" t="s">
        <v>614</v>
      </c>
      <c r="C314" s="7" t="s">
        <v>28</v>
      </c>
      <c r="D314" s="11">
        <v>90</v>
      </c>
      <c r="E314" s="10">
        <v>80.099999999999994</v>
      </c>
      <c r="F314" s="6">
        <v>101.67</v>
      </c>
      <c r="G314" s="8">
        <v>9150.2999999999993</v>
      </c>
      <c r="H314" s="70"/>
      <c r="I314" s="71">
        <v>0</v>
      </c>
    </row>
    <row r="315" spans="1:9" s="47" customFormat="1">
      <c r="A315" s="12" t="s">
        <v>706</v>
      </c>
      <c r="B315" s="9" t="s">
        <v>615</v>
      </c>
      <c r="C315" s="7" t="s">
        <v>28</v>
      </c>
      <c r="D315" s="11">
        <v>120</v>
      </c>
      <c r="E315" s="10">
        <v>44.81</v>
      </c>
      <c r="F315" s="6">
        <v>56.88</v>
      </c>
      <c r="G315" s="8">
        <v>6825.6</v>
      </c>
      <c r="H315" s="70"/>
      <c r="I315" s="71">
        <v>0</v>
      </c>
    </row>
    <row r="316" spans="1:9" s="47" customFormat="1" ht="16.5">
      <c r="A316" s="12"/>
      <c r="B316" s="9" t="s">
        <v>616</v>
      </c>
      <c r="C316" s="7"/>
      <c r="D316" s="11"/>
      <c r="E316" s="10"/>
      <c r="F316" s="6"/>
      <c r="G316" s="8"/>
      <c r="H316" s="70"/>
      <c r="I316" s="71"/>
    </row>
    <row r="317" spans="1:9" s="47" customFormat="1">
      <c r="A317" s="12" t="s">
        <v>707</v>
      </c>
      <c r="B317" s="9" t="s">
        <v>405</v>
      </c>
      <c r="C317" s="7" t="s">
        <v>370</v>
      </c>
      <c r="D317" s="11">
        <v>462</v>
      </c>
      <c r="E317" s="10">
        <v>10.75</v>
      </c>
      <c r="F317" s="6">
        <v>13.64</v>
      </c>
      <c r="G317" s="8">
        <v>6301.68</v>
      </c>
      <c r="H317" s="70"/>
      <c r="I317" s="71">
        <v>0</v>
      </c>
    </row>
    <row r="318" spans="1:9" s="47" customFormat="1">
      <c r="A318" s="12" t="s">
        <v>708</v>
      </c>
      <c r="B318" s="9" t="s">
        <v>408</v>
      </c>
      <c r="C318" s="7" t="s">
        <v>370</v>
      </c>
      <c r="D318" s="11">
        <v>10</v>
      </c>
      <c r="E318" s="10">
        <v>11.58</v>
      </c>
      <c r="F318" s="6">
        <v>14.7</v>
      </c>
      <c r="G318" s="8">
        <v>147</v>
      </c>
      <c r="H318" s="70"/>
      <c r="I318" s="71">
        <v>0</v>
      </c>
    </row>
    <row r="319" spans="1:9" s="47" customFormat="1">
      <c r="A319" s="12" t="s">
        <v>709</v>
      </c>
      <c r="B319" s="9" t="s">
        <v>404</v>
      </c>
      <c r="C319" s="7" t="s">
        <v>370</v>
      </c>
      <c r="D319" s="11">
        <v>205</v>
      </c>
      <c r="E319" s="10">
        <v>9.8800000000000008</v>
      </c>
      <c r="F319" s="6">
        <v>12.54</v>
      </c>
      <c r="G319" s="8">
        <v>2570.6999999999998</v>
      </c>
      <c r="H319" s="70"/>
      <c r="I319" s="71">
        <v>0</v>
      </c>
    </row>
    <row r="320" spans="1:9" s="47" customFormat="1">
      <c r="A320" s="12"/>
      <c r="B320" s="9"/>
      <c r="C320" s="7"/>
      <c r="D320" s="11"/>
      <c r="E320" s="10"/>
      <c r="F320" s="6"/>
      <c r="G320" s="8"/>
      <c r="H320" s="70"/>
      <c r="I320" s="71"/>
    </row>
    <row r="321" spans="1:9" s="47" customFormat="1" ht="16.5">
      <c r="A321" s="12" t="s">
        <v>710</v>
      </c>
      <c r="B321" s="9" t="s">
        <v>617</v>
      </c>
      <c r="C321" s="7" t="s">
        <v>489</v>
      </c>
      <c r="D321" s="11">
        <v>18</v>
      </c>
      <c r="E321" s="10">
        <v>28.23</v>
      </c>
      <c r="F321" s="6">
        <v>35.83</v>
      </c>
      <c r="G321" s="8">
        <v>644.94000000000005</v>
      </c>
      <c r="H321" s="70"/>
      <c r="I321" s="71">
        <v>0</v>
      </c>
    </row>
    <row r="322" spans="1:9" s="47" customFormat="1" ht="33">
      <c r="A322" s="12" t="s">
        <v>711</v>
      </c>
      <c r="B322" s="9" t="s">
        <v>618</v>
      </c>
      <c r="C322" s="7" t="s">
        <v>489</v>
      </c>
      <c r="D322" s="11">
        <v>68</v>
      </c>
      <c r="E322" s="10">
        <v>9.84</v>
      </c>
      <c r="F322" s="6">
        <v>12.49</v>
      </c>
      <c r="G322" s="8">
        <v>849.32</v>
      </c>
      <c r="H322" s="70"/>
      <c r="I322" s="71">
        <v>0</v>
      </c>
    </row>
    <row r="323" spans="1:9" s="47" customFormat="1" ht="33">
      <c r="A323" s="12" t="s">
        <v>712</v>
      </c>
      <c r="B323" s="9" t="s">
        <v>619</v>
      </c>
      <c r="C323" s="7" t="s">
        <v>489</v>
      </c>
      <c r="D323" s="11">
        <v>34</v>
      </c>
      <c r="E323" s="10">
        <v>19.739999999999998</v>
      </c>
      <c r="F323" s="6">
        <v>25.06</v>
      </c>
      <c r="G323" s="8">
        <v>852.04</v>
      </c>
      <c r="H323" s="70"/>
      <c r="I323" s="71">
        <v>0</v>
      </c>
    </row>
    <row r="324" spans="1:9" s="47" customFormat="1" ht="33">
      <c r="A324" s="12" t="s">
        <v>713</v>
      </c>
      <c r="B324" s="9" t="s">
        <v>620</v>
      </c>
      <c r="C324" s="7" t="s">
        <v>489</v>
      </c>
      <c r="D324" s="11">
        <v>15</v>
      </c>
      <c r="E324" s="10">
        <v>29.79</v>
      </c>
      <c r="F324" s="6">
        <v>37.81</v>
      </c>
      <c r="G324" s="8">
        <v>567.15</v>
      </c>
      <c r="H324" s="70"/>
      <c r="I324" s="71">
        <v>0</v>
      </c>
    </row>
    <row r="325" spans="1:9" s="47" customFormat="1" ht="33">
      <c r="A325" s="12" t="s">
        <v>714</v>
      </c>
      <c r="B325" s="9" t="s">
        <v>621</v>
      </c>
      <c r="C325" s="7" t="s">
        <v>489</v>
      </c>
      <c r="D325" s="11">
        <v>3</v>
      </c>
      <c r="E325" s="10">
        <v>12.16</v>
      </c>
      <c r="F325" s="6">
        <v>15.43</v>
      </c>
      <c r="G325" s="8">
        <v>46.29</v>
      </c>
      <c r="H325" s="70"/>
      <c r="I325" s="71">
        <v>0</v>
      </c>
    </row>
    <row r="326" spans="1:9" s="47" customFormat="1" ht="33">
      <c r="A326" s="12" t="s">
        <v>715</v>
      </c>
      <c r="B326" s="9" t="s">
        <v>622</v>
      </c>
      <c r="C326" s="7" t="s">
        <v>489</v>
      </c>
      <c r="D326" s="11">
        <v>10</v>
      </c>
      <c r="E326" s="10">
        <v>29.93</v>
      </c>
      <c r="F326" s="6">
        <v>37.99</v>
      </c>
      <c r="G326" s="8">
        <v>379.9</v>
      </c>
      <c r="H326" s="70"/>
      <c r="I326" s="71">
        <v>0</v>
      </c>
    </row>
    <row r="327" spans="1:9" s="47" customFormat="1" ht="33">
      <c r="A327" s="12" t="s">
        <v>716</v>
      </c>
      <c r="B327" s="9" t="s">
        <v>623</v>
      </c>
      <c r="C327" s="7" t="s">
        <v>489</v>
      </c>
      <c r="D327" s="11">
        <v>3</v>
      </c>
      <c r="E327" s="10">
        <v>25.79</v>
      </c>
      <c r="F327" s="6">
        <v>32.74</v>
      </c>
      <c r="G327" s="8">
        <v>98.22</v>
      </c>
      <c r="H327" s="70"/>
      <c r="I327" s="71">
        <v>0</v>
      </c>
    </row>
    <row r="328" spans="1:9" s="47" customFormat="1" ht="24.75">
      <c r="A328" s="12" t="s">
        <v>717</v>
      </c>
      <c r="B328" s="9" t="s">
        <v>624</v>
      </c>
      <c r="C328" s="7" t="s">
        <v>489</v>
      </c>
      <c r="D328" s="11">
        <v>145</v>
      </c>
      <c r="E328" s="10">
        <v>22.81</v>
      </c>
      <c r="F328" s="6">
        <v>28.95</v>
      </c>
      <c r="G328" s="8">
        <v>4197.75</v>
      </c>
      <c r="H328" s="70"/>
      <c r="I328" s="71">
        <v>0</v>
      </c>
    </row>
    <row r="329" spans="1:9" s="47" customFormat="1" ht="24.75">
      <c r="A329" s="12" t="s">
        <v>718</v>
      </c>
      <c r="B329" s="9" t="s">
        <v>625</v>
      </c>
      <c r="C329" s="7" t="s">
        <v>489</v>
      </c>
      <c r="D329" s="11">
        <v>68</v>
      </c>
      <c r="E329" s="10">
        <v>20.22</v>
      </c>
      <c r="F329" s="6">
        <v>25.67</v>
      </c>
      <c r="G329" s="8">
        <v>1745.56</v>
      </c>
      <c r="H329" s="70"/>
      <c r="I329" s="71">
        <v>0</v>
      </c>
    </row>
    <row r="330" spans="1:9" s="47" customFormat="1" ht="24.75">
      <c r="A330" s="12" t="s">
        <v>719</v>
      </c>
      <c r="B330" s="9" t="s">
        <v>626</v>
      </c>
      <c r="C330" s="7" t="s">
        <v>489</v>
      </c>
      <c r="D330" s="11">
        <v>3</v>
      </c>
      <c r="E330" s="10">
        <v>22.81</v>
      </c>
      <c r="F330" s="6">
        <v>28.95</v>
      </c>
      <c r="G330" s="8">
        <v>86.85</v>
      </c>
      <c r="H330" s="70"/>
      <c r="I330" s="71">
        <v>0</v>
      </c>
    </row>
    <row r="331" spans="1:9" s="47" customFormat="1" ht="33">
      <c r="A331" s="12"/>
      <c r="B331" s="9" t="s">
        <v>580</v>
      </c>
      <c r="C331" s="7"/>
      <c r="D331" s="11"/>
      <c r="E331" s="10"/>
      <c r="F331" s="6"/>
      <c r="G331" s="8"/>
      <c r="H331" s="70"/>
      <c r="I331" s="71"/>
    </row>
    <row r="332" spans="1:9" s="47" customFormat="1">
      <c r="A332" s="12" t="s">
        <v>720</v>
      </c>
      <c r="B332" s="9" t="s">
        <v>627</v>
      </c>
      <c r="C332" s="7" t="s">
        <v>370</v>
      </c>
      <c r="D332" s="11">
        <v>378</v>
      </c>
      <c r="E332" s="10">
        <v>4.6399999999999997</v>
      </c>
      <c r="F332" s="6">
        <v>5.89</v>
      </c>
      <c r="G332" s="8">
        <v>2226.42</v>
      </c>
      <c r="H332" s="70"/>
      <c r="I332" s="71">
        <v>0</v>
      </c>
    </row>
    <row r="333" spans="1:9" s="47" customFormat="1">
      <c r="A333" s="12" t="s">
        <v>721</v>
      </c>
      <c r="B333" s="9" t="s">
        <v>628</v>
      </c>
      <c r="C333" s="7" t="s">
        <v>370</v>
      </c>
      <c r="D333" s="11">
        <v>2</v>
      </c>
      <c r="E333" s="10">
        <v>5.38</v>
      </c>
      <c r="F333" s="6">
        <v>6.83</v>
      </c>
      <c r="G333" s="8">
        <v>13.66</v>
      </c>
      <c r="H333" s="70"/>
      <c r="I333" s="71">
        <v>0</v>
      </c>
    </row>
    <row r="334" spans="1:9" s="47" customFormat="1">
      <c r="A334" s="12" t="s">
        <v>722</v>
      </c>
      <c r="B334" s="9" t="s">
        <v>629</v>
      </c>
      <c r="C334" s="7" t="s">
        <v>370</v>
      </c>
      <c r="D334" s="11">
        <v>1</v>
      </c>
      <c r="E334" s="10">
        <v>18.78</v>
      </c>
      <c r="F334" s="6">
        <v>23.84</v>
      </c>
      <c r="G334" s="8">
        <v>23.84</v>
      </c>
      <c r="H334" s="70"/>
      <c r="I334" s="71">
        <v>0</v>
      </c>
    </row>
    <row r="335" spans="1:9" s="47" customFormat="1">
      <c r="A335" s="12"/>
      <c r="B335" s="9"/>
      <c r="C335" s="7"/>
      <c r="D335" s="11"/>
      <c r="E335" s="10"/>
      <c r="F335" s="6"/>
      <c r="G335" s="8"/>
      <c r="H335" s="70"/>
      <c r="I335" s="71"/>
    </row>
    <row r="336" spans="1:9" s="47" customFormat="1">
      <c r="A336" s="12" t="s">
        <v>723</v>
      </c>
      <c r="B336" s="9" t="s">
        <v>630</v>
      </c>
      <c r="C336" s="7" t="s">
        <v>370</v>
      </c>
      <c r="D336" s="11">
        <v>1</v>
      </c>
      <c r="E336" s="10">
        <v>176.87</v>
      </c>
      <c r="F336" s="6">
        <v>224.5</v>
      </c>
      <c r="G336" s="8">
        <v>224.5</v>
      </c>
      <c r="H336" s="70"/>
      <c r="I336" s="71">
        <v>0</v>
      </c>
    </row>
    <row r="337" spans="1:9" s="47" customFormat="1" ht="33">
      <c r="A337" s="12"/>
      <c r="B337" s="9" t="s">
        <v>631</v>
      </c>
      <c r="C337" s="7"/>
      <c r="D337" s="11"/>
      <c r="E337" s="10"/>
      <c r="F337" s="6"/>
      <c r="G337" s="8"/>
      <c r="H337" s="70"/>
      <c r="I337" s="71"/>
    </row>
    <row r="338" spans="1:9" s="47" customFormat="1">
      <c r="A338" s="12" t="s">
        <v>724</v>
      </c>
      <c r="B338" s="9" t="s">
        <v>632</v>
      </c>
      <c r="C338" s="7" t="s">
        <v>28</v>
      </c>
      <c r="D338" s="11">
        <v>22500</v>
      </c>
      <c r="E338" s="10">
        <v>2.1</v>
      </c>
      <c r="F338" s="6">
        <v>2.67</v>
      </c>
      <c r="G338" s="8">
        <v>60075</v>
      </c>
      <c r="H338" s="70"/>
      <c r="I338" s="71">
        <v>0</v>
      </c>
    </row>
    <row r="339" spans="1:9" s="47" customFormat="1">
      <c r="A339" s="12" t="s">
        <v>725</v>
      </c>
      <c r="B339" s="9" t="s">
        <v>633</v>
      </c>
      <c r="C339" s="7" t="s">
        <v>28</v>
      </c>
      <c r="D339" s="11">
        <v>50</v>
      </c>
      <c r="E339" s="10">
        <v>3.03</v>
      </c>
      <c r="F339" s="6">
        <v>3.85</v>
      </c>
      <c r="G339" s="8">
        <v>192.5</v>
      </c>
      <c r="H339" s="70"/>
      <c r="I339" s="71">
        <v>0</v>
      </c>
    </row>
    <row r="340" spans="1:9" s="47" customFormat="1">
      <c r="A340" s="12" t="s">
        <v>726</v>
      </c>
      <c r="B340" s="9" t="s">
        <v>634</v>
      </c>
      <c r="C340" s="7" t="s">
        <v>28</v>
      </c>
      <c r="D340" s="11">
        <v>280</v>
      </c>
      <c r="E340" s="10">
        <v>4.05</v>
      </c>
      <c r="F340" s="6">
        <v>5.14</v>
      </c>
      <c r="G340" s="8">
        <v>1439.2</v>
      </c>
      <c r="H340" s="70"/>
      <c r="I340" s="71">
        <v>0</v>
      </c>
    </row>
    <row r="341" spans="1:9" s="47" customFormat="1" ht="33">
      <c r="A341" s="12"/>
      <c r="B341" s="9" t="s">
        <v>635</v>
      </c>
      <c r="C341" s="7"/>
      <c r="D341" s="11"/>
      <c r="E341" s="10"/>
      <c r="F341" s="6"/>
      <c r="G341" s="8"/>
      <c r="H341" s="70"/>
      <c r="I341" s="71"/>
    </row>
    <row r="342" spans="1:9" s="47" customFormat="1">
      <c r="A342" s="12" t="s">
        <v>727</v>
      </c>
      <c r="B342" s="9" t="s">
        <v>636</v>
      </c>
      <c r="C342" s="7" t="s">
        <v>28</v>
      </c>
      <c r="D342" s="11">
        <v>300</v>
      </c>
      <c r="E342" s="10">
        <v>5.81</v>
      </c>
      <c r="F342" s="6">
        <v>7.37</v>
      </c>
      <c r="G342" s="8">
        <v>2211</v>
      </c>
      <c r="H342" s="70"/>
      <c r="I342" s="71">
        <v>0</v>
      </c>
    </row>
    <row r="343" spans="1:9" s="47" customFormat="1">
      <c r="A343" s="12" t="s">
        <v>728</v>
      </c>
      <c r="B343" s="9" t="s">
        <v>637</v>
      </c>
      <c r="C343" s="7" t="s">
        <v>28</v>
      </c>
      <c r="D343" s="11">
        <v>950</v>
      </c>
      <c r="E343" s="10">
        <v>8</v>
      </c>
      <c r="F343" s="6">
        <v>10.15</v>
      </c>
      <c r="G343" s="8">
        <v>9642.5</v>
      </c>
      <c r="H343" s="70"/>
      <c r="I343" s="71">
        <v>0</v>
      </c>
    </row>
    <row r="344" spans="1:9" s="47" customFormat="1">
      <c r="A344" s="12" t="s">
        <v>729</v>
      </c>
      <c r="B344" s="9" t="s">
        <v>638</v>
      </c>
      <c r="C344" s="7" t="s">
        <v>28</v>
      </c>
      <c r="D344" s="11">
        <v>150</v>
      </c>
      <c r="E344" s="10">
        <v>11.43</v>
      </c>
      <c r="F344" s="6">
        <v>14.51</v>
      </c>
      <c r="G344" s="8">
        <v>2176.5</v>
      </c>
      <c r="H344" s="70"/>
      <c r="I344" s="71">
        <v>0</v>
      </c>
    </row>
    <row r="345" spans="1:9" s="47" customFormat="1">
      <c r="A345" s="12" t="s">
        <v>730</v>
      </c>
      <c r="B345" s="9" t="s">
        <v>639</v>
      </c>
      <c r="C345" s="7" t="s">
        <v>28</v>
      </c>
      <c r="D345" s="11">
        <v>130</v>
      </c>
      <c r="E345" s="10">
        <v>15.48</v>
      </c>
      <c r="F345" s="6">
        <v>19.649999999999999</v>
      </c>
      <c r="G345" s="8">
        <v>2554.5</v>
      </c>
      <c r="H345" s="70"/>
      <c r="I345" s="71">
        <v>0</v>
      </c>
    </row>
    <row r="346" spans="1:9" s="47" customFormat="1">
      <c r="A346" s="12" t="s">
        <v>731</v>
      </c>
      <c r="B346" s="9" t="s">
        <v>640</v>
      </c>
      <c r="C346" s="7" t="s">
        <v>28</v>
      </c>
      <c r="D346" s="11">
        <v>65</v>
      </c>
      <c r="E346" s="10">
        <v>28.5</v>
      </c>
      <c r="F346" s="6">
        <v>36.18</v>
      </c>
      <c r="G346" s="8">
        <v>2351.6999999999998</v>
      </c>
      <c r="H346" s="70"/>
      <c r="I346" s="71">
        <v>0</v>
      </c>
    </row>
    <row r="347" spans="1:9" s="47" customFormat="1">
      <c r="A347" s="12" t="s">
        <v>732</v>
      </c>
      <c r="B347" s="9" t="s">
        <v>641</v>
      </c>
      <c r="C347" s="7" t="s">
        <v>28</v>
      </c>
      <c r="D347" s="11">
        <v>300</v>
      </c>
      <c r="E347" s="10">
        <v>44.85</v>
      </c>
      <c r="F347" s="6">
        <v>56.93</v>
      </c>
      <c r="G347" s="8">
        <v>17079</v>
      </c>
      <c r="H347" s="70"/>
      <c r="I347" s="71">
        <v>0</v>
      </c>
    </row>
    <row r="348" spans="1:9" s="47" customFormat="1">
      <c r="A348" s="12" t="s">
        <v>733</v>
      </c>
      <c r="B348" s="9" t="s">
        <v>642</v>
      </c>
      <c r="C348" s="7" t="s">
        <v>28</v>
      </c>
      <c r="D348" s="11">
        <v>520</v>
      </c>
      <c r="E348" s="10">
        <v>55.92</v>
      </c>
      <c r="F348" s="6">
        <v>70.98</v>
      </c>
      <c r="G348" s="8">
        <v>36909.599999999999</v>
      </c>
      <c r="H348" s="70"/>
      <c r="I348" s="71">
        <v>0</v>
      </c>
    </row>
    <row r="349" spans="1:9" s="47" customFormat="1">
      <c r="A349" s="12" t="s">
        <v>734</v>
      </c>
      <c r="B349" s="9" t="s">
        <v>643</v>
      </c>
      <c r="C349" s="7" t="s">
        <v>28</v>
      </c>
      <c r="D349" s="11">
        <v>320</v>
      </c>
      <c r="E349" s="10">
        <v>88.94</v>
      </c>
      <c r="F349" s="6">
        <v>112.89</v>
      </c>
      <c r="G349" s="8">
        <v>36124.800000000003</v>
      </c>
      <c r="H349" s="70"/>
      <c r="I349" s="71">
        <v>0</v>
      </c>
    </row>
    <row r="350" spans="1:9" s="47" customFormat="1">
      <c r="A350" s="12"/>
      <c r="B350" s="9"/>
      <c r="C350" s="7"/>
      <c r="D350" s="11"/>
      <c r="E350" s="10"/>
      <c r="F350" s="6"/>
      <c r="G350" s="8"/>
      <c r="H350" s="70"/>
      <c r="I350" s="71"/>
    </row>
    <row r="351" spans="1:9" s="47" customFormat="1">
      <c r="A351" s="12" t="s">
        <v>735</v>
      </c>
      <c r="B351" s="9" t="s">
        <v>644</v>
      </c>
      <c r="C351" s="7" t="s">
        <v>370</v>
      </c>
      <c r="D351" s="11">
        <v>1</v>
      </c>
      <c r="E351" s="10">
        <v>257.64999999999998</v>
      </c>
      <c r="F351" s="6">
        <v>327.04000000000002</v>
      </c>
      <c r="G351" s="8">
        <v>327.04000000000002</v>
      </c>
      <c r="H351" s="70"/>
      <c r="I351" s="71">
        <v>0</v>
      </c>
    </row>
    <row r="352" spans="1:9" s="47" customFormat="1" ht="16.5">
      <c r="A352" s="12"/>
      <c r="B352" s="9" t="s">
        <v>596</v>
      </c>
      <c r="C352" s="7"/>
      <c r="D352" s="11"/>
      <c r="E352" s="10"/>
      <c r="F352" s="6"/>
      <c r="G352" s="8"/>
      <c r="H352" s="70"/>
      <c r="I352" s="71"/>
    </row>
    <row r="353" spans="1:9" s="47" customFormat="1">
      <c r="A353" s="12" t="s">
        <v>736</v>
      </c>
      <c r="B353" s="9" t="s">
        <v>405</v>
      </c>
      <c r="C353" s="7" t="s">
        <v>370</v>
      </c>
      <c r="D353" s="11">
        <v>6</v>
      </c>
      <c r="E353" s="10">
        <v>14.1</v>
      </c>
      <c r="F353" s="6">
        <v>17.899999999999999</v>
      </c>
      <c r="G353" s="8">
        <v>107.4</v>
      </c>
      <c r="H353" s="70"/>
      <c r="I353" s="71">
        <v>0</v>
      </c>
    </row>
    <row r="354" spans="1:9" s="47" customFormat="1">
      <c r="A354" s="12" t="s">
        <v>737</v>
      </c>
      <c r="B354" s="9" t="s">
        <v>404</v>
      </c>
      <c r="C354" s="7" t="s">
        <v>370</v>
      </c>
      <c r="D354" s="11">
        <v>1</v>
      </c>
      <c r="E354" s="10">
        <v>16.36</v>
      </c>
      <c r="F354" s="6">
        <v>20.77</v>
      </c>
      <c r="G354" s="8">
        <v>20.77</v>
      </c>
      <c r="H354" s="70"/>
      <c r="I354" s="71">
        <v>0</v>
      </c>
    </row>
    <row r="355" spans="1:9" s="47" customFormat="1">
      <c r="A355" s="12" t="s">
        <v>738</v>
      </c>
      <c r="B355" s="9" t="s">
        <v>408</v>
      </c>
      <c r="C355" s="7" t="s">
        <v>370</v>
      </c>
      <c r="D355" s="11">
        <v>2</v>
      </c>
      <c r="E355" s="10">
        <v>17.989999999999998</v>
      </c>
      <c r="F355" s="6">
        <v>22.83</v>
      </c>
      <c r="G355" s="8">
        <v>45.66</v>
      </c>
      <c r="H355" s="70"/>
      <c r="I355" s="71">
        <v>0</v>
      </c>
    </row>
    <row r="356" spans="1:9" s="47" customFormat="1">
      <c r="A356" s="12"/>
      <c r="B356" s="9"/>
      <c r="C356" s="7"/>
      <c r="D356" s="11"/>
      <c r="E356" s="10"/>
      <c r="F356" s="6"/>
      <c r="G356" s="8"/>
      <c r="H356" s="70"/>
      <c r="I356" s="71"/>
    </row>
    <row r="357" spans="1:9" s="47" customFormat="1">
      <c r="A357" s="12" t="s">
        <v>739</v>
      </c>
      <c r="B357" s="9" t="s">
        <v>645</v>
      </c>
      <c r="C357" s="7" t="s">
        <v>28</v>
      </c>
      <c r="D357" s="11">
        <v>15</v>
      </c>
      <c r="E357" s="10">
        <v>8.58</v>
      </c>
      <c r="F357" s="6">
        <v>10.89</v>
      </c>
      <c r="G357" s="8">
        <v>163.35</v>
      </c>
      <c r="H357" s="70"/>
      <c r="I357" s="71">
        <v>0</v>
      </c>
    </row>
    <row r="358" spans="1:9" s="47" customFormat="1" ht="16.5">
      <c r="A358" s="12" t="s">
        <v>740</v>
      </c>
      <c r="B358" s="9" t="s">
        <v>646</v>
      </c>
      <c r="C358" s="7" t="s">
        <v>370</v>
      </c>
      <c r="D358" s="11">
        <v>33</v>
      </c>
      <c r="E358" s="10">
        <v>12</v>
      </c>
      <c r="F358" s="6">
        <v>15.23</v>
      </c>
      <c r="G358" s="8">
        <v>502.59</v>
      </c>
      <c r="H358" s="70"/>
      <c r="I358" s="71">
        <v>0</v>
      </c>
    </row>
    <row r="359" spans="1:9" s="47" customFormat="1">
      <c r="A359" s="12" t="s">
        <v>741</v>
      </c>
      <c r="B359" s="9" t="s">
        <v>647</v>
      </c>
      <c r="C359" s="7" t="s">
        <v>370</v>
      </c>
      <c r="D359" s="11">
        <v>3</v>
      </c>
      <c r="E359" s="10">
        <v>29.1</v>
      </c>
      <c r="F359" s="6">
        <v>36.94</v>
      </c>
      <c r="G359" s="8">
        <v>110.82</v>
      </c>
      <c r="H359" s="70"/>
      <c r="I359" s="71">
        <v>0</v>
      </c>
    </row>
    <row r="360" spans="1:9" s="47" customFormat="1" ht="16.5">
      <c r="A360" s="12" t="s">
        <v>742</v>
      </c>
      <c r="B360" s="9" t="s">
        <v>648</v>
      </c>
      <c r="C360" s="7" t="s">
        <v>370</v>
      </c>
      <c r="D360" s="11">
        <v>26</v>
      </c>
      <c r="E360" s="10">
        <v>74.56</v>
      </c>
      <c r="F360" s="6">
        <v>94.64</v>
      </c>
      <c r="G360" s="8">
        <v>2460.64</v>
      </c>
      <c r="H360" s="70"/>
      <c r="I360" s="71">
        <v>0</v>
      </c>
    </row>
    <row r="361" spans="1:9" s="47" customFormat="1">
      <c r="A361" s="54" t="s">
        <v>662</v>
      </c>
      <c r="B361" s="43" t="s">
        <v>409</v>
      </c>
      <c r="C361" s="43"/>
      <c r="D361" s="43"/>
      <c r="E361" s="43"/>
      <c r="F361" s="44"/>
      <c r="G361" s="44"/>
      <c r="H361" s="44"/>
      <c r="I361" s="75"/>
    </row>
    <row r="362" spans="1:9" s="47" customFormat="1" ht="16.5">
      <c r="A362" s="12" t="s">
        <v>743</v>
      </c>
      <c r="B362" s="9" t="s">
        <v>649</v>
      </c>
      <c r="C362" s="7" t="s">
        <v>28</v>
      </c>
      <c r="D362" s="11">
        <v>760</v>
      </c>
      <c r="E362" s="10">
        <v>17.559999999999999</v>
      </c>
      <c r="F362" s="6">
        <v>22.29</v>
      </c>
      <c r="G362" s="8">
        <v>16940.400000000001</v>
      </c>
      <c r="H362" s="70"/>
      <c r="I362" s="71">
        <v>0</v>
      </c>
    </row>
    <row r="363" spans="1:9" s="47" customFormat="1" ht="16.5">
      <c r="A363" s="12" t="s">
        <v>744</v>
      </c>
      <c r="B363" s="9" t="s">
        <v>650</v>
      </c>
      <c r="C363" s="7" t="s">
        <v>28</v>
      </c>
      <c r="D363" s="11">
        <v>104</v>
      </c>
      <c r="E363" s="10">
        <v>23.74</v>
      </c>
      <c r="F363" s="6">
        <v>30.13</v>
      </c>
      <c r="G363" s="8">
        <v>3133.52</v>
      </c>
      <c r="H363" s="70"/>
      <c r="I363" s="71">
        <v>0</v>
      </c>
    </row>
    <row r="364" spans="1:9" s="47" customFormat="1" ht="16.5">
      <c r="A364" s="12" t="s">
        <v>745</v>
      </c>
      <c r="B364" s="9" t="s">
        <v>651</v>
      </c>
      <c r="C364" s="7" t="s">
        <v>28</v>
      </c>
      <c r="D364" s="11">
        <v>450</v>
      </c>
      <c r="E364" s="10">
        <v>32.26</v>
      </c>
      <c r="F364" s="6">
        <v>40.950000000000003</v>
      </c>
      <c r="G364" s="8">
        <v>18427.5</v>
      </c>
      <c r="H364" s="70"/>
      <c r="I364" s="71">
        <v>0</v>
      </c>
    </row>
    <row r="365" spans="1:9" s="47" customFormat="1" ht="16.5">
      <c r="A365" s="12" t="s">
        <v>746</v>
      </c>
      <c r="B365" s="9" t="s">
        <v>652</v>
      </c>
      <c r="C365" s="7" t="s">
        <v>370</v>
      </c>
      <c r="D365" s="11">
        <v>24</v>
      </c>
      <c r="E365" s="10">
        <v>12</v>
      </c>
      <c r="F365" s="6">
        <v>15.23</v>
      </c>
      <c r="G365" s="8">
        <v>365.52</v>
      </c>
      <c r="H365" s="70"/>
      <c r="I365" s="71">
        <v>0</v>
      </c>
    </row>
    <row r="366" spans="1:9" s="47" customFormat="1" ht="16.5">
      <c r="A366" s="12" t="s">
        <v>747</v>
      </c>
      <c r="B366" s="9" t="s">
        <v>653</v>
      </c>
      <c r="C366" s="7" t="s">
        <v>370</v>
      </c>
      <c r="D366" s="11">
        <v>24</v>
      </c>
      <c r="E366" s="10">
        <v>29.1</v>
      </c>
      <c r="F366" s="6">
        <v>36.94</v>
      </c>
      <c r="G366" s="8">
        <v>886.56</v>
      </c>
      <c r="H366" s="70"/>
      <c r="I366" s="71">
        <v>0</v>
      </c>
    </row>
    <row r="367" spans="1:9" s="47" customFormat="1" ht="16.5">
      <c r="A367" s="12" t="s">
        <v>748</v>
      </c>
      <c r="B367" s="9" t="s">
        <v>654</v>
      </c>
      <c r="C367" s="7" t="s">
        <v>370</v>
      </c>
      <c r="D367" s="11">
        <v>46</v>
      </c>
      <c r="E367" s="10">
        <v>125.75</v>
      </c>
      <c r="F367" s="6">
        <v>159.61000000000001</v>
      </c>
      <c r="G367" s="8">
        <v>7342.06</v>
      </c>
      <c r="H367" s="70"/>
      <c r="I367" s="71">
        <v>0</v>
      </c>
    </row>
    <row r="368" spans="1:9" s="47" customFormat="1" ht="16.5">
      <c r="A368" s="12" t="s">
        <v>749</v>
      </c>
      <c r="B368" s="9" t="s">
        <v>655</v>
      </c>
      <c r="C368" s="7" t="s">
        <v>370</v>
      </c>
      <c r="D368" s="11">
        <v>62</v>
      </c>
      <c r="E368" s="10">
        <v>19</v>
      </c>
      <c r="F368" s="6">
        <v>24.12</v>
      </c>
      <c r="G368" s="8">
        <v>1495.44</v>
      </c>
      <c r="H368" s="70"/>
      <c r="I368" s="71">
        <v>0</v>
      </c>
    </row>
    <row r="369" spans="1:9" s="47" customFormat="1" ht="16.5">
      <c r="A369" s="12" t="s">
        <v>750</v>
      </c>
      <c r="B369" s="9" t="s">
        <v>656</v>
      </c>
      <c r="C369" s="7" t="s">
        <v>370</v>
      </c>
      <c r="D369" s="11">
        <v>9</v>
      </c>
      <c r="E369" s="10">
        <v>199.49</v>
      </c>
      <c r="F369" s="6">
        <v>253.21</v>
      </c>
      <c r="G369" s="8">
        <v>2278.89</v>
      </c>
      <c r="H369" s="70"/>
      <c r="I369" s="71">
        <v>0</v>
      </c>
    </row>
    <row r="370" spans="1:9" s="47" customFormat="1" ht="16.5">
      <c r="A370" s="12" t="s">
        <v>751</v>
      </c>
      <c r="B370" s="9" t="s">
        <v>657</v>
      </c>
      <c r="C370" s="7" t="s">
        <v>370</v>
      </c>
      <c r="D370" s="11">
        <v>9</v>
      </c>
      <c r="E370" s="10">
        <v>14.5</v>
      </c>
      <c r="F370" s="6">
        <v>18.399999999999999</v>
      </c>
      <c r="G370" s="8">
        <v>165.6</v>
      </c>
      <c r="H370" s="70"/>
      <c r="I370" s="71">
        <v>0</v>
      </c>
    </row>
    <row r="371" spans="1:9" s="47" customFormat="1" ht="16.5">
      <c r="A371" s="12" t="s">
        <v>752</v>
      </c>
      <c r="B371" s="9" t="s">
        <v>658</v>
      </c>
      <c r="C371" s="7" t="s">
        <v>28</v>
      </c>
      <c r="D371" s="11">
        <v>27</v>
      </c>
      <c r="E371" s="10">
        <v>10</v>
      </c>
      <c r="F371" s="6">
        <v>12.69</v>
      </c>
      <c r="G371" s="8">
        <v>342.63</v>
      </c>
      <c r="H371" s="70"/>
      <c r="I371" s="71">
        <v>0</v>
      </c>
    </row>
    <row r="372" spans="1:9" s="47" customFormat="1" ht="16.5">
      <c r="A372" s="12" t="s">
        <v>753</v>
      </c>
      <c r="B372" s="9" t="s">
        <v>756</v>
      </c>
      <c r="C372" s="7" t="s">
        <v>28</v>
      </c>
      <c r="D372" s="11">
        <v>230</v>
      </c>
      <c r="E372" s="10">
        <v>21.67</v>
      </c>
      <c r="F372" s="6">
        <v>27.51</v>
      </c>
      <c r="G372" s="8">
        <v>6327.3</v>
      </c>
      <c r="H372" s="70"/>
      <c r="I372" s="71">
        <v>0</v>
      </c>
    </row>
    <row r="373" spans="1:9" s="47" customFormat="1" ht="16.5">
      <c r="A373" s="12" t="s">
        <v>754</v>
      </c>
      <c r="B373" s="9" t="s">
        <v>1093</v>
      </c>
      <c r="C373" s="7" t="s">
        <v>28</v>
      </c>
      <c r="D373" s="11">
        <v>760</v>
      </c>
      <c r="E373" s="10">
        <v>0.62</v>
      </c>
      <c r="F373" s="6">
        <v>0.79</v>
      </c>
      <c r="G373" s="8">
        <v>600.4</v>
      </c>
      <c r="H373" s="70"/>
      <c r="I373" s="71">
        <v>0</v>
      </c>
    </row>
    <row r="374" spans="1:9" s="47" customFormat="1">
      <c r="A374" s="12" t="s">
        <v>755</v>
      </c>
      <c r="B374" s="9" t="s">
        <v>494</v>
      </c>
      <c r="C374" s="7" t="s">
        <v>28</v>
      </c>
      <c r="D374" s="11">
        <v>120</v>
      </c>
      <c r="E374" s="10">
        <v>11.62</v>
      </c>
      <c r="F374" s="6">
        <v>14.75</v>
      </c>
      <c r="G374" s="8">
        <v>1770</v>
      </c>
      <c r="H374" s="70"/>
      <c r="I374" s="71">
        <v>0</v>
      </c>
    </row>
    <row r="375" spans="1:9" s="47" customFormat="1">
      <c r="A375" s="54" t="s">
        <v>159</v>
      </c>
      <c r="B375" s="43" t="s">
        <v>384</v>
      </c>
      <c r="C375" s="43"/>
      <c r="D375" s="43"/>
      <c r="E375" s="43"/>
      <c r="F375" s="44"/>
      <c r="G375" s="44"/>
      <c r="H375" s="44"/>
      <c r="I375" s="75"/>
    </row>
    <row r="376" spans="1:9" s="47" customFormat="1" ht="24.75">
      <c r="A376" s="12" t="s">
        <v>757</v>
      </c>
      <c r="B376" s="9" t="s">
        <v>766</v>
      </c>
      <c r="C376" s="7" t="s">
        <v>488</v>
      </c>
      <c r="D376" s="11">
        <v>195</v>
      </c>
      <c r="E376" s="10">
        <v>214.21</v>
      </c>
      <c r="F376" s="6">
        <v>271.89999999999998</v>
      </c>
      <c r="G376" s="8">
        <v>53020.5</v>
      </c>
      <c r="H376" s="70"/>
      <c r="I376" s="71">
        <v>0</v>
      </c>
    </row>
    <row r="377" spans="1:9" s="47" customFormat="1" ht="16.5">
      <c r="A377" s="12" t="s">
        <v>758</v>
      </c>
      <c r="B377" s="9" t="s">
        <v>767</v>
      </c>
      <c r="C377" s="7" t="s">
        <v>488</v>
      </c>
      <c r="D377" s="11">
        <v>77</v>
      </c>
      <c r="E377" s="10">
        <v>217.21</v>
      </c>
      <c r="F377" s="6">
        <v>275.7</v>
      </c>
      <c r="G377" s="8">
        <v>21228.9</v>
      </c>
      <c r="H377" s="70"/>
      <c r="I377" s="71">
        <v>0</v>
      </c>
    </row>
    <row r="378" spans="1:9" s="47" customFormat="1" ht="24.75">
      <c r="A378" s="12" t="s">
        <v>759</v>
      </c>
      <c r="B378" s="9" t="s">
        <v>768</v>
      </c>
      <c r="C378" s="7" t="s">
        <v>488</v>
      </c>
      <c r="D378" s="11">
        <v>108</v>
      </c>
      <c r="E378" s="10">
        <v>187.21</v>
      </c>
      <c r="F378" s="6">
        <v>237.63</v>
      </c>
      <c r="G378" s="8">
        <v>25664.04</v>
      </c>
      <c r="H378" s="70"/>
      <c r="I378" s="71">
        <v>0</v>
      </c>
    </row>
    <row r="379" spans="1:9" s="47" customFormat="1" ht="24.75">
      <c r="A379" s="12" t="s">
        <v>760</v>
      </c>
      <c r="B379" s="9" t="s">
        <v>769</v>
      </c>
      <c r="C379" s="7" t="s">
        <v>488</v>
      </c>
      <c r="D379" s="11">
        <v>44</v>
      </c>
      <c r="E379" s="10">
        <v>199.21</v>
      </c>
      <c r="F379" s="6">
        <v>252.86</v>
      </c>
      <c r="G379" s="8">
        <v>11125.84</v>
      </c>
      <c r="H379" s="70"/>
      <c r="I379" s="71">
        <v>0</v>
      </c>
    </row>
    <row r="380" spans="1:9" s="47" customFormat="1" ht="24.75">
      <c r="A380" s="12" t="s">
        <v>761</v>
      </c>
      <c r="B380" s="9" t="s">
        <v>770</v>
      </c>
      <c r="C380" s="7" t="s">
        <v>488</v>
      </c>
      <c r="D380" s="11">
        <v>552</v>
      </c>
      <c r="E380" s="10">
        <v>178.21</v>
      </c>
      <c r="F380" s="6">
        <v>226.2</v>
      </c>
      <c r="G380" s="8">
        <v>124862.39999999999</v>
      </c>
      <c r="H380" s="70"/>
      <c r="I380" s="71">
        <v>0</v>
      </c>
    </row>
    <row r="381" spans="1:9" s="47" customFormat="1" ht="24.75">
      <c r="A381" s="12" t="s">
        <v>762</v>
      </c>
      <c r="B381" s="9" t="s">
        <v>771</v>
      </c>
      <c r="C381" s="7" t="s">
        <v>488</v>
      </c>
      <c r="D381" s="11">
        <v>32</v>
      </c>
      <c r="E381" s="10">
        <v>114.21</v>
      </c>
      <c r="F381" s="6">
        <v>144.97</v>
      </c>
      <c r="G381" s="8">
        <v>4639.04</v>
      </c>
      <c r="H381" s="70"/>
      <c r="I381" s="71">
        <v>0</v>
      </c>
    </row>
    <row r="382" spans="1:9" s="47" customFormat="1" ht="24.75">
      <c r="A382" s="12" t="s">
        <v>763</v>
      </c>
      <c r="B382" s="9" t="s">
        <v>772</v>
      </c>
      <c r="C382" s="7" t="s">
        <v>488</v>
      </c>
      <c r="D382" s="11">
        <v>32</v>
      </c>
      <c r="E382" s="10">
        <v>274.20999999999998</v>
      </c>
      <c r="F382" s="6">
        <v>348.05</v>
      </c>
      <c r="G382" s="8">
        <v>11137.6</v>
      </c>
      <c r="H382" s="70"/>
      <c r="I382" s="71">
        <v>0</v>
      </c>
    </row>
    <row r="383" spans="1:9" s="47" customFormat="1" ht="16.5">
      <c r="A383" s="12" t="s">
        <v>764</v>
      </c>
      <c r="B383" s="9" t="s">
        <v>773</v>
      </c>
      <c r="C383" s="7" t="s">
        <v>488</v>
      </c>
      <c r="D383" s="11">
        <v>8</v>
      </c>
      <c r="E383" s="10">
        <v>329.21</v>
      </c>
      <c r="F383" s="6">
        <v>417.87</v>
      </c>
      <c r="G383" s="8">
        <v>3342.96</v>
      </c>
      <c r="H383" s="70"/>
      <c r="I383" s="71">
        <v>0</v>
      </c>
    </row>
    <row r="384" spans="1:9" s="47" customFormat="1" ht="16.5">
      <c r="A384" s="12" t="s">
        <v>765</v>
      </c>
      <c r="B384" s="9" t="s">
        <v>774</v>
      </c>
      <c r="C384" s="7" t="s">
        <v>488</v>
      </c>
      <c r="D384" s="11">
        <v>43</v>
      </c>
      <c r="E384" s="10">
        <v>414.21</v>
      </c>
      <c r="F384" s="6">
        <v>525.76</v>
      </c>
      <c r="G384" s="8">
        <v>22607.68</v>
      </c>
      <c r="H384" s="70"/>
      <c r="I384" s="71">
        <v>0</v>
      </c>
    </row>
    <row r="385" spans="1:9" s="47" customFormat="1">
      <c r="A385" s="54" t="s">
        <v>160</v>
      </c>
      <c r="B385" s="43" t="s">
        <v>385</v>
      </c>
      <c r="C385" s="43"/>
      <c r="D385" s="43"/>
      <c r="E385" s="43"/>
      <c r="F385" s="44"/>
      <c r="G385" s="44"/>
      <c r="H385" s="44"/>
      <c r="I385" s="75"/>
    </row>
    <row r="386" spans="1:9" s="47" customFormat="1">
      <c r="A386" s="12"/>
      <c r="B386" s="9" t="s">
        <v>775</v>
      </c>
      <c r="C386" s="7"/>
      <c r="D386" s="11"/>
      <c r="E386" s="10"/>
      <c r="F386" s="6"/>
      <c r="G386" s="8"/>
      <c r="H386" s="70"/>
      <c r="I386" s="71"/>
    </row>
    <row r="387" spans="1:9" s="47" customFormat="1" ht="16.5">
      <c r="A387" s="12" t="s">
        <v>783</v>
      </c>
      <c r="B387" s="9" t="s">
        <v>777</v>
      </c>
      <c r="C387" s="7" t="s">
        <v>28</v>
      </c>
      <c r="D387" s="11">
        <v>45</v>
      </c>
      <c r="E387" s="10">
        <v>11.43</v>
      </c>
      <c r="F387" s="6">
        <v>14.51</v>
      </c>
      <c r="G387" s="8">
        <v>652.95000000000005</v>
      </c>
      <c r="H387" s="70"/>
      <c r="I387" s="71">
        <v>0</v>
      </c>
    </row>
    <row r="388" spans="1:9" s="47" customFormat="1" ht="16.5">
      <c r="A388" s="12" t="s">
        <v>784</v>
      </c>
      <c r="B388" s="9" t="s">
        <v>778</v>
      </c>
      <c r="C388" s="7" t="s">
        <v>28</v>
      </c>
      <c r="D388" s="11">
        <v>15</v>
      </c>
      <c r="E388" s="10">
        <v>8</v>
      </c>
      <c r="F388" s="6">
        <v>10.15</v>
      </c>
      <c r="G388" s="8">
        <v>152.25</v>
      </c>
      <c r="H388" s="70"/>
      <c r="I388" s="71">
        <v>0</v>
      </c>
    </row>
    <row r="389" spans="1:9" s="47" customFormat="1" ht="16.5">
      <c r="A389" s="12" t="s">
        <v>785</v>
      </c>
      <c r="B389" s="9" t="s">
        <v>779</v>
      </c>
      <c r="C389" s="7" t="s">
        <v>28</v>
      </c>
      <c r="D389" s="11">
        <v>48</v>
      </c>
      <c r="E389" s="10">
        <v>5.81</v>
      </c>
      <c r="F389" s="6">
        <v>7.37</v>
      </c>
      <c r="G389" s="8">
        <v>353.76</v>
      </c>
      <c r="H389" s="70"/>
      <c r="I389" s="71">
        <v>0</v>
      </c>
    </row>
    <row r="390" spans="1:9" s="47" customFormat="1" ht="16.5">
      <c r="A390" s="12" t="s">
        <v>786</v>
      </c>
      <c r="B390" s="9" t="s">
        <v>780</v>
      </c>
      <c r="C390" s="7" t="s">
        <v>28</v>
      </c>
      <c r="D390" s="11">
        <v>192</v>
      </c>
      <c r="E390" s="10">
        <v>2.42</v>
      </c>
      <c r="F390" s="6">
        <v>3.07</v>
      </c>
      <c r="G390" s="8">
        <v>589.44000000000005</v>
      </c>
      <c r="H390" s="70"/>
      <c r="I390" s="71">
        <v>0</v>
      </c>
    </row>
    <row r="391" spans="1:9" s="47" customFormat="1">
      <c r="A391" s="12"/>
      <c r="B391" s="9" t="s">
        <v>776</v>
      </c>
      <c r="C391" s="7"/>
      <c r="D391" s="11"/>
      <c r="E391" s="10"/>
      <c r="F391" s="6"/>
      <c r="G391" s="8"/>
      <c r="H391" s="70"/>
      <c r="I391" s="71"/>
    </row>
    <row r="392" spans="1:9" s="47" customFormat="1" ht="16.5">
      <c r="A392" s="12" t="s">
        <v>787</v>
      </c>
      <c r="B392" s="9" t="s">
        <v>781</v>
      </c>
      <c r="C392" s="7" t="s">
        <v>28</v>
      </c>
      <c r="D392" s="11">
        <v>15</v>
      </c>
      <c r="E392" s="10">
        <v>23.09</v>
      </c>
      <c r="F392" s="6">
        <v>29.31</v>
      </c>
      <c r="G392" s="8">
        <v>439.65</v>
      </c>
      <c r="H392" s="70"/>
      <c r="I392" s="71">
        <v>0</v>
      </c>
    </row>
    <row r="393" spans="1:9" s="47" customFormat="1" ht="16.5">
      <c r="A393" s="12" t="s">
        <v>788</v>
      </c>
      <c r="B393" s="9" t="s">
        <v>782</v>
      </c>
      <c r="C393" s="7" t="s">
        <v>28</v>
      </c>
      <c r="D393" s="11">
        <v>40</v>
      </c>
      <c r="E393" s="10">
        <v>20.68</v>
      </c>
      <c r="F393" s="6">
        <v>26.25</v>
      </c>
      <c r="G393" s="8">
        <v>1050</v>
      </c>
      <c r="H393" s="70"/>
      <c r="I393" s="71">
        <v>0</v>
      </c>
    </row>
    <row r="394" spans="1:9" s="47" customFormat="1">
      <c r="A394" s="54" t="s">
        <v>492</v>
      </c>
      <c r="B394" s="43" t="s">
        <v>493</v>
      </c>
      <c r="C394" s="43"/>
      <c r="D394" s="43"/>
      <c r="E394" s="43"/>
      <c r="F394" s="44"/>
      <c r="G394" s="44"/>
      <c r="H394" s="44"/>
      <c r="I394" s="75"/>
    </row>
    <row r="395" spans="1:9" s="47" customFormat="1" ht="74.25">
      <c r="A395" s="12" t="s">
        <v>821</v>
      </c>
      <c r="B395" s="9" t="s">
        <v>814</v>
      </c>
      <c r="C395" s="7" t="s">
        <v>489</v>
      </c>
      <c r="D395" s="11">
        <v>1</v>
      </c>
      <c r="E395" s="10">
        <v>12907.87</v>
      </c>
      <c r="F395" s="6">
        <v>16383.96</v>
      </c>
      <c r="G395" s="8">
        <v>16383.96</v>
      </c>
      <c r="H395" s="70"/>
      <c r="I395" s="71">
        <v>0</v>
      </c>
    </row>
    <row r="396" spans="1:9" s="47" customFormat="1" ht="74.25">
      <c r="A396" s="12" t="s">
        <v>822</v>
      </c>
      <c r="B396" s="9" t="s">
        <v>815</v>
      </c>
      <c r="C396" s="7" t="s">
        <v>489</v>
      </c>
      <c r="D396" s="11">
        <v>1</v>
      </c>
      <c r="E396" s="10">
        <v>7463.75</v>
      </c>
      <c r="F396" s="6">
        <v>9473.74</v>
      </c>
      <c r="G396" s="8">
        <v>9473.74</v>
      </c>
      <c r="H396" s="70"/>
      <c r="I396" s="71">
        <v>0</v>
      </c>
    </row>
    <row r="397" spans="1:9" s="47" customFormat="1" ht="74.25">
      <c r="A397" s="12" t="s">
        <v>823</v>
      </c>
      <c r="B397" s="9" t="s">
        <v>816</v>
      </c>
      <c r="C397" s="7" t="s">
        <v>489</v>
      </c>
      <c r="D397" s="11">
        <v>1</v>
      </c>
      <c r="E397" s="10">
        <v>5230.9799999999996</v>
      </c>
      <c r="F397" s="6">
        <v>6639.68</v>
      </c>
      <c r="G397" s="8">
        <v>6639.68</v>
      </c>
      <c r="H397" s="70"/>
      <c r="I397" s="71">
        <v>0</v>
      </c>
    </row>
    <row r="398" spans="1:9" s="47" customFormat="1" ht="99">
      <c r="A398" s="12" t="s">
        <v>824</v>
      </c>
      <c r="B398" s="9" t="s">
        <v>817</v>
      </c>
      <c r="C398" s="7" t="s">
        <v>489</v>
      </c>
      <c r="D398" s="11">
        <v>1</v>
      </c>
      <c r="E398" s="10">
        <v>14201</v>
      </c>
      <c r="F398" s="6">
        <v>18025.330000000002</v>
      </c>
      <c r="G398" s="8">
        <v>18025.330000000002</v>
      </c>
      <c r="H398" s="70"/>
      <c r="I398" s="71">
        <v>0</v>
      </c>
    </row>
    <row r="399" spans="1:9" s="47" customFormat="1" ht="66">
      <c r="A399" s="12" t="s">
        <v>825</v>
      </c>
      <c r="B399" s="9" t="s">
        <v>818</v>
      </c>
      <c r="C399" s="7" t="s">
        <v>819</v>
      </c>
      <c r="D399" s="11">
        <v>1</v>
      </c>
      <c r="E399" s="10">
        <v>29762.11</v>
      </c>
      <c r="F399" s="6">
        <v>37777.050000000003</v>
      </c>
      <c r="G399" s="8">
        <v>37777.050000000003</v>
      </c>
      <c r="H399" s="70"/>
      <c r="I399" s="71">
        <v>0</v>
      </c>
    </row>
    <row r="400" spans="1:9" s="47" customFormat="1">
      <c r="A400" s="12"/>
      <c r="B400" s="9"/>
      <c r="C400" s="7"/>
      <c r="D400" s="11"/>
      <c r="E400" s="10"/>
      <c r="F400" s="6"/>
      <c r="G400" s="8"/>
      <c r="H400" s="70"/>
      <c r="I400" s="71"/>
    </row>
    <row r="401" spans="1:9" s="47" customFormat="1">
      <c r="A401" s="12"/>
      <c r="B401" s="9" t="s">
        <v>491</v>
      </c>
      <c r="C401" s="7"/>
      <c r="D401" s="11"/>
      <c r="E401" s="10"/>
      <c r="F401" s="6"/>
      <c r="G401" s="8"/>
      <c r="H401" s="70"/>
      <c r="I401" s="71"/>
    </row>
    <row r="402" spans="1:9" s="47" customFormat="1" ht="57.75">
      <c r="A402" s="12" t="s">
        <v>826</v>
      </c>
      <c r="B402" s="9" t="s">
        <v>820</v>
      </c>
      <c r="C402" s="7" t="s">
        <v>819</v>
      </c>
      <c r="D402" s="11">
        <v>1</v>
      </c>
      <c r="E402" s="10">
        <v>8478.31</v>
      </c>
      <c r="F402" s="6">
        <v>10761.52</v>
      </c>
      <c r="G402" s="8">
        <v>10761.52</v>
      </c>
      <c r="H402" s="70"/>
      <c r="I402" s="71">
        <v>0</v>
      </c>
    </row>
    <row r="403" spans="1:9" s="47" customFormat="1">
      <c r="A403" s="54"/>
      <c r="B403" s="210" t="s">
        <v>34</v>
      </c>
      <c r="C403" s="210"/>
      <c r="D403" s="210"/>
      <c r="E403" s="55"/>
      <c r="F403" s="56"/>
      <c r="G403" s="56">
        <v>1074877.29</v>
      </c>
      <c r="H403" s="44"/>
      <c r="I403" s="74">
        <v>0</v>
      </c>
    </row>
    <row r="404" spans="1:9">
      <c r="A404" s="54" t="s">
        <v>161</v>
      </c>
      <c r="B404" s="43" t="s">
        <v>388</v>
      </c>
      <c r="C404" s="43"/>
      <c r="D404" s="43"/>
      <c r="E404" s="43"/>
      <c r="F404" s="43"/>
      <c r="G404" s="44"/>
      <c r="H404" s="44"/>
      <c r="I404" s="75"/>
    </row>
    <row r="405" spans="1:9" ht="16.5">
      <c r="A405" s="12"/>
      <c r="B405" s="9" t="s">
        <v>789</v>
      </c>
      <c r="C405" s="7"/>
      <c r="D405" s="11"/>
      <c r="E405" s="10"/>
      <c r="F405" s="6"/>
      <c r="G405" s="8"/>
      <c r="H405" s="70"/>
      <c r="I405" s="71"/>
    </row>
    <row r="406" spans="1:9" ht="16.5">
      <c r="A406" s="12" t="s">
        <v>803</v>
      </c>
      <c r="B406" s="9" t="s">
        <v>794</v>
      </c>
      <c r="C406" s="7" t="s">
        <v>790</v>
      </c>
      <c r="D406" s="11">
        <v>15</v>
      </c>
      <c r="E406" s="10">
        <v>127.29</v>
      </c>
      <c r="F406" s="6">
        <v>161.57</v>
      </c>
      <c r="G406" s="8">
        <v>2423.5500000000002</v>
      </c>
      <c r="H406" s="70"/>
      <c r="I406" s="71">
        <v>0</v>
      </c>
    </row>
    <row r="407" spans="1:9" ht="16.5">
      <c r="A407" s="12" t="s">
        <v>804</v>
      </c>
      <c r="B407" s="9" t="s">
        <v>795</v>
      </c>
      <c r="C407" s="7" t="s">
        <v>790</v>
      </c>
      <c r="D407" s="11">
        <v>3</v>
      </c>
      <c r="E407" s="10">
        <v>304.18</v>
      </c>
      <c r="F407" s="6">
        <v>386.1</v>
      </c>
      <c r="G407" s="8">
        <v>1158.3</v>
      </c>
      <c r="H407" s="70"/>
      <c r="I407" s="71">
        <v>0</v>
      </c>
    </row>
    <row r="408" spans="1:9" ht="16.5">
      <c r="A408" s="12" t="s">
        <v>805</v>
      </c>
      <c r="B408" s="9" t="s">
        <v>796</v>
      </c>
      <c r="C408" s="7" t="s">
        <v>790</v>
      </c>
      <c r="D408" s="11">
        <v>1</v>
      </c>
      <c r="E408" s="10">
        <v>1892.39</v>
      </c>
      <c r="F408" s="6">
        <v>2402.0100000000002</v>
      </c>
      <c r="G408" s="8">
        <v>2402.0100000000002</v>
      </c>
      <c r="H408" s="70"/>
      <c r="I408" s="71">
        <v>0</v>
      </c>
    </row>
    <row r="409" spans="1:9" ht="16.5">
      <c r="A409" s="12" t="s">
        <v>806</v>
      </c>
      <c r="B409" s="9" t="s">
        <v>797</v>
      </c>
      <c r="C409" s="7" t="s">
        <v>790</v>
      </c>
      <c r="D409" s="11">
        <v>1</v>
      </c>
      <c r="E409" s="10">
        <v>576.46</v>
      </c>
      <c r="F409" s="6">
        <v>731.7</v>
      </c>
      <c r="G409" s="8">
        <v>731.7</v>
      </c>
      <c r="H409" s="70"/>
      <c r="I409" s="71">
        <v>0</v>
      </c>
    </row>
    <row r="410" spans="1:9" ht="16.5">
      <c r="A410" s="12" t="s">
        <v>807</v>
      </c>
      <c r="B410" s="9" t="s">
        <v>798</v>
      </c>
      <c r="C410" s="7" t="s">
        <v>790</v>
      </c>
      <c r="D410" s="11">
        <v>37</v>
      </c>
      <c r="E410" s="10">
        <v>122.14</v>
      </c>
      <c r="F410" s="6">
        <v>155.03</v>
      </c>
      <c r="G410" s="8">
        <v>5736.11</v>
      </c>
      <c r="H410" s="70"/>
      <c r="I410" s="71">
        <v>0</v>
      </c>
    </row>
    <row r="411" spans="1:9" ht="16.5">
      <c r="A411" s="12" t="s">
        <v>808</v>
      </c>
      <c r="B411" s="9" t="s">
        <v>799</v>
      </c>
      <c r="C411" s="7" t="s">
        <v>790</v>
      </c>
      <c r="D411" s="11">
        <v>18</v>
      </c>
      <c r="E411" s="10">
        <v>76.62</v>
      </c>
      <c r="F411" s="6">
        <v>97.25</v>
      </c>
      <c r="G411" s="8">
        <v>1750.5</v>
      </c>
      <c r="H411" s="70"/>
      <c r="I411" s="71">
        <v>0</v>
      </c>
    </row>
    <row r="412" spans="1:9" ht="16.5">
      <c r="A412" s="12" t="s">
        <v>809</v>
      </c>
      <c r="B412" s="9" t="s">
        <v>800</v>
      </c>
      <c r="C412" s="7" t="s">
        <v>790</v>
      </c>
      <c r="D412" s="11">
        <v>3</v>
      </c>
      <c r="E412" s="10">
        <v>237.46</v>
      </c>
      <c r="F412" s="6">
        <v>301.41000000000003</v>
      </c>
      <c r="G412" s="8">
        <v>904.23</v>
      </c>
      <c r="H412" s="70"/>
      <c r="I412" s="71">
        <v>0</v>
      </c>
    </row>
    <row r="413" spans="1:9">
      <c r="A413" s="12"/>
      <c r="B413" s="9"/>
      <c r="C413" s="7"/>
      <c r="D413" s="11"/>
      <c r="E413" s="10"/>
      <c r="F413" s="6"/>
      <c r="G413" s="8"/>
      <c r="H413" s="70"/>
      <c r="I413" s="71"/>
    </row>
    <row r="414" spans="1:9" ht="16.5">
      <c r="A414" s="12"/>
      <c r="B414" s="9" t="s">
        <v>801</v>
      </c>
      <c r="C414" s="7"/>
      <c r="D414" s="11"/>
      <c r="E414" s="10"/>
      <c r="F414" s="6"/>
      <c r="G414" s="8"/>
      <c r="H414" s="70"/>
      <c r="I414" s="71"/>
    </row>
    <row r="415" spans="1:9">
      <c r="A415" s="12" t="s">
        <v>810</v>
      </c>
      <c r="B415" s="9" t="s">
        <v>791</v>
      </c>
      <c r="C415" s="7" t="s">
        <v>80</v>
      </c>
      <c r="D415" s="11">
        <v>1154</v>
      </c>
      <c r="E415" s="10">
        <v>19.11</v>
      </c>
      <c r="F415" s="6">
        <v>24.26</v>
      </c>
      <c r="G415" s="8">
        <v>27996.04</v>
      </c>
      <c r="H415" s="70"/>
      <c r="I415" s="71">
        <v>0</v>
      </c>
    </row>
    <row r="416" spans="1:9">
      <c r="A416" s="12" t="s">
        <v>811</v>
      </c>
      <c r="B416" s="9" t="s">
        <v>792</v>
      </c>
      <c r="C416" s="7" t="s">
        <v>80</v>
      </c>
      <c r="D416" s="11">
        <v>221</v>
      </c>
      <c r="E416" s="10">
        <v>19.11</v>
      </c>
      <c r="F416" s="6">
        <v>24.26</v>
      </c>
      <c r="G416" s="8">
        <v>5361.46</v>
      </c>
      <c r="H416" s="70"/>
      <c r="I416" s="71">
        <v>0</v>
      </c>
    </row>
    <row r="417" spans="1:9">
      <c r="A417" s="12" t="s">
        <v>812</v>
      </c>
      <c r="B417" s="9" t="s">
        <v>793</v>
      </c>
      <c r="C417" s="7" t="s">
        <v>80</v>
      </c>
      <c r="D417" s="11">
        <v>230</v>
      </c>
      <c r="E417" s="10">
        <v>371.33</v>
      </c>
      <c r="F417" s="6">
        <v>471.33</v>
      </c>
      <c r="G417" s="8">
        <v>108405.9</v>
      </c>
      <c r="H417" s="70"/>
      <c r="I417" s="71">
        <v>0</v>
      </c>
    </row>
    <row r="418" spans="1:9" ht="24.75">
      <c r="A418" s="12" t="s">
        <v>813</v>
      </c>
      <c r="B418" s="9" t="s">
        <v>802</v>
      </c>
      <c r="C418" s="7" t="s">
        <v>489</v>
      </c>
      <c r="D418" s="11">
        <v>1</v>
      </c>
      <c r="E418" s="10">
        <v>2303.91</v>
      </c>
      <c r="F418" s="6">
        <v>2924.35</v>
      </c>
      <c r="G418" s="8">
        <v>2924.35</v>
      </c>
      <c r="H418" s="70"/>
      <c r="I418" s="71">
        <v>0</v>
      </c>
    </row>
    <row r="419" spans="1:9">
      <c r="A419" s="12"/>
      <c r="B419" s="9"/>
      <c r="C419" s="7"/>
      <c r="D419" s="11"/>
      <c r="E419" s="10"/>
      <c r="F419" s="6"/>
      <c r="G419" s="8"/>
      <c r="H419" s="70"/>
      <c r="I419" s="71"/>
    </row>
    <row r="420" spans="1:9">
      <c r="A420" s="12"/>
      <c r="B420" s="9"/>
      <c r="C420" s="7"/>
      <c r="D420" s="11"/>
      <c r="E420" s="10"/>
      <c r="F420" s="6"/>
      <c r="G420" s="8"/>
      <c r="H420" s="70"/>
      <c r="I420" s="71"/>
    </row>
    <row r="421" spans="1:9">
      <c r="A421" s="54"/>
      <c r="B421" s="210" t="s">
        <v>34</v>
      </c>
      <c r="C421" s="210"/>
      <c r="D421" s="210"/>
      <c r="E421" s="55"/>
      <c r="F421" s="56"/>
      <c r="G421" s="56">
        <v>159794.15</v>
      </c>
      <c r="H421" s="44"/>
      <c r="I421" s="74">
        <v>0</v>
      </c>
    </row>
    <row r="422" spans="1:9">
      <c r="A422" s="54" t="s">
        <v>1</v>
      </c>
      <c r="B422" s="43" t="s">
        <v>162</v>
      </c>
      <c r="C422" s="43"/>
      <c r="D422" s="43"/>
      <c r="E422" s="43"/>
      <c r="F422" s="43"/>
      <c r="G422" s="44"/>
      <c r="H422" s="43"/>
      <c r="I422" s="75"/>
    </row>
    <row r="423" spans="1:9" s="47" customFormat="1" ht="16.5">
      <c r="A423" s="12"/>
      <c r="B423" s="9" t="s">
        <v>860</v>
      </c>
      <c r="C423" s="7"/>
      <c r="D423" s="11"/>
      <c r="E423" s="10"/>
      <c r="F423" s="6"/>
      <c r="G423" s="8"/>
      <c r="H423" s="70"/>
      <c r="I423" s="71"/>
    </row>
    <row r="424" spans="1:9" s="47" customFormat="1">
      <c r="A424" s="12" t="s">
        <v>876</v>
      </c>
      <c r="B424" s="9" t="s">
        <v>827</v>
      </c>
      <c r="C424" s="7" t="s">
        <v>28</v>
      </c>
      <c r="D424" s="11">
        <v>336</v>
      </c>
      <c r="E424" s="10">
        <v>36.57</v>
      </c>
      <c r="F424" s="6">
        <v>46.42</v>
      </c>
      <c r="G424" s="8">
        <v>15597.12</v>
      </c>
      <c r="H424" s="70"/>
      <c r="I424" s="71">
        <v>0</v>
      </c>
    </row>
    <row r="425" spans="1:9" s="47" customFormat="1">
      <c r="A425" s="12" t="s">
        <v>877</v>
      </c>
      <c r="B425" s="9" t="s">
        <v>828</v>
      </c>
      <c r="C425" s="7" t="s">
        <v>28</v>
      </c>
      <c r="D425" s="11">
        <v>66</v>
      </c>
      <c r="E425" s="10">
        <v>34.28</v>
      </c>
      <c r="F425" s="6">
        <v>43.51</v>
      </c>
      <c r="G425" s="8">
        <v>2871.66</v>
      </c>
      <c r="H425" s="70"/>
      <c r="I425" s="71">
        <v>0</v>
      </c>
    </row>
    <row r="426" spans="1:9" s="47" customFormat="1">
      <c r="A426" s="12" t="s">
        <v>878</v>
      </c>
      <c r="B426" s="9" t="s">
        <v>829</v>
      </c>
      <c r="C426" s="7" t="s">
        <v>28</v>
      </c>
      <c r="D426" s="11">
        <v>144</v>
      </c>
      <c r="E426" s="10">
        <v>25.03</v>
      </c>
      <c r="F426" s="6">
        <v>31.77</v>
      </c>
      <c r="G426" s="8">
        <v>4574.88</v>
      </c>
      <c r="H426" s="70"/>
      <c r="I426" s="71">
        <v>0</v>
      </c>
    </row>
    <row r="427" spans="1:9" s="47" customFormat="1">
      <c r="A427" s="12" t="s">
        <v>879</v>
      </c>
      <c r="B427" s="9" t="s">
        <v>830</v>
      </c>
      <c r="C427" s="7" t="s">
        <v>28</v>
      </c>
      <c r="D427" s="11">
        <v>78</v>
      </c>
      <c r="E427" s="10">
        <v>18.62</v>
      </c>
      <c r="F427" s="6">
        <v>23.63</v>
      </c>
      <c r="G427" s="8">
        <v>1843.14</v>
      </c>
      <c r="H427" s="70"/>
      <c r="I427" s="71">
        <v>0</v>
      </c>
    </row>
    <row r="428" spans="1:9" s="47" customFormat="1">
      <c r="A428" s="12"/>
      <c r="B428" s="9"/>
      <c r="C428" s="7"/>
      <c r="D428" s="11"/>
      <c r="E428" s="10"/>
      <c r="F428" s="6"/>
      <c r="G428" s="8"/>
      <c r="H428" s="70"/>
      <c r="I428" s="71"/>
    </row>
    <row r="429" spans="1:9" s="47" customFormat="1">
      <c r="A429" s="12"/>
      <c r="B429" s="9" t="s">
        <v>831</v>
      </c>
      <c r="C429" s="7"/>
      <c r="D429" s="11"/>
      <c r="E429" s="10"/>
      <c r="F429" s="6"/>
      <c r="G429" s="8"/>
      <c r="H429" s="70"/>
      <c r="I429" s="71"/>
    </row>
    <row r="430" spans="1:9" s="47" customFormat="1">
      <c r="A430" s="12" t="s">
        <v>880</v>
      </c>
      <c r="B430" s="9" t="s">
        <v>832</v>
      </c>
      <c r="C430" s="7" t="s">
        <v>132</v>
      </c>
      <c r="D430" s="11">
        <v>7</v>
      </c>
      <c r="E430" s="10">
        <v>404.63</v>
      </c>
      <c r="F430" s="6">
        <v>513.6</v>
      </c>
      <c r="G430" s="8">
        <v>3595.2</v>
      </c>
      <c r="H430" s="70"/>
      <c r="I430" s="71">
        <v>0</v>
      </c>
    </row>
    <row r="431" spans="1:9" s="47" customFormat="1">
      <c r="A431" s="12" t="s">
        <v>881</v>
      </c>
      <c r="B431" s="9" t="s">
        <v>833</v>
      </c>
      <c r="C431" s="7" t="s">
        <v>132</v>
      </c>
      <c r="D431" s="11">
        <v>1</v>
      </c>
      <c r="E431" s="10">
        <v>239.55</v>
      </c>
      <c r="F431" s="6">
        <v>304.06</v>
      </c>
      <c r="G431" s="8">
        <v>304.06</v>
      </c>
      <c r="H431" s="70"/>
      <c r="I431" s="71">
        <v>0</v>
      </c>
    </row>
    <row r="432" spans="1:9" s="47" customFormat="1">
      <c r="A432" s="12"/>
      <c r="B432" s="9"/>
      <c r="C432" s="7"/>
      <c r="D432" s="11"/>
      <c r="E432" s="10"/>
      <c r="F432" s="6"/>
      <c r="G432" s="8"/>
      <c r="H432" s="70"/>
      <c r="I432" s="71"/>
    </row>
    <row r="433" spans="1:9" s="47" customFormat="1">
      <c r="A433" s="12" t="s">
        <v>882</v>
      </c>
      <c r="B433" s="9" t="s">
        <v>834</v>
      </c>
      <c r="C433" s="7" t="s">
        <v>132</v>
      </c>
      <c r="D433" s="11">
        <v>7</v>
      </c>
      <c r="E433" s="10">
        <v>353.7</v>
      </c>
      <c r="F433" s="6">
        <v>448.95</v>
      </c>
      <c r="G433" s="8">
        <v>3142.65</v>
      </c>
      <c r="H433" s="70"/>
      <c r="I433" s="71">
        <v>0</v>
      </c>
    </row>
    <row r="434" spans="1:9" s="47" customFormat="1">
      <c r="A434" s="12"/>
      <c r="B434" s="9"/>
      <c r="C434" s="7"/>
      <c r="D434" s="11"/>
      <c r="E434" s="10"/>
      <c r="F434" s="6"/>
      <c r="G434" s="8"/>
      <c r="H434" s="70"/>
      <c r="I434" s="71"/>
    </row>
    <row r="435" spans="1:9" s="47" customFormat="1">
      <c r="A435" s="12"/>
      <c r="B435" s="9" t="s">
        <v>861</v>
      </c>
      <c r="C435" s="7"/>
      <c r="D435" s="11"/>
      <c r="E435" s="10"/>
      <c r="F435" s="6"/>
      <c r="G435" s="8"/>
      <c r="H435" s="70"/>
      <c r="I435" s="71"/>
    </row>
    <row r="436" spans="1:9" s="47" customFormat="1">
      <c r="A436" s="12" t="s">
        <v>883</v>
      </c>
      <c r="B436" s="9" t="s">
        <v>835</v>
      </c>
      <c r="C436" s="7" t="s">
        <v>370</v>
      </c>
      <c r="D436" s="11">
        <v>36</v>
      </c>
      <c r="E436" s="10">
        <v>31.04</v>
      </c>
      <c r="F436" s="6">
        <v>39.4</v>
      </c>
      <c r="G436" s="8">
        <v>1418.4</v>
      </c>
      <c r="H436" s="70"/>
      <c r="I436" s="71">
        <v>0</v>
      </c>
    </row>
    <row r="437" spans="1:9" s="47" customFormat="1">
      <c r="A437" s="12"/>
      <c r="B437" s="9"/>
      <c r="C437" s="7"/>
      <c r="D437" s="11"/>
      <c r="E437" s="10"/>
      <c r="F437" s="6"/>
      <c r="G437" s="8"/>
      <c r="H437" s="70"/>
      <c r="I437" s="71"/>
    </row>
    <row r="438" spans="1:9" s="47" customFormat="1">
      <c r="A438" s="12" t="s">
        <v>884</v>
      </c>
      <c r="B438" s="9" t="s">
        <v>836</v>
      </c>
      <c r="C438" s="7" t="s">
        <v>370</v>
      </c>
      <c r="D438" s="11">
        <v>9</v>
      </c>
      <c r="E438" s="10">
        <v>20.399999999999999</v>
      </c>
      <c r="F438" s="6">
        <v>25.89</v>
      </c>
      <c r="G438" s="8">
        <v>233.01</v>
      </c>
      <c r="H438" s="70"/>
      <c r="I438" s="71">
        <v>0</v>
      </c>
    </row>
    <row r="439" spans="1:9" s="47" customFormat="1">
      <c r="A439" s="12" t="s">
        <v>885</v>
      </c>
      <c r="B439" s="9" t="s">
        <v>837</v>
      </c>
      <c r="C439" s="7" t="s">
        <v>370</v>
      </c>
      <c r="D439" s="11">
        <v>3</v>
      </c>
      <c r="E439" s="10">
        <v>15.01</v>
      </c>
      <c r="F439" s="6">
        <v>19.05</v>
      </c>
      <c r="G439" s="8">
        <v>57.15</v>
      </c>
      <c r="H439" s="70"/>
      <c r="I439" s="71">
        <v>0</v>
      </c>
    </row>
    <row r="440" spans="1:9" s="47" customFormat="1">
      <c r="A440" s="12"/>
      <c r="B440" s="9"/>
      <c r="C440" s="7"/>
      <c r="D440" s="11"/>
      <c r="E440" s="10"/>
      <c r="F440" s="6"/>
      <c r="G440" s="8"/>
      <c r="H440" s="70"/>
      <c r="I440" s="71"/>
    </row>
    <row r="441" spans="1:9" s="47" customFormat="1">
      <c r="A441" s="12"/>
      <c r="B441" s="9" t="s">
        <v>410</v>
      </c>
      <c r="C441" s="7"/>
      <c r="D441" s="11"/>
      <c r="E441" s="10"/>
      <c r="F441" s="6"/>
      <c r="G441" s="8"/>
      <c r="H441" s="70"/>
      <c r="I441" s="71"/>
    </row>
    <row r="442" spans="1:9" s="47" customFormat="1" ht="16.5">
      <c r="A442" s="12"/>
      <c r="B442" s="9" t="s">
        <v>862</v>
      </c>
      <c r="C442" s="7"/>
      <c r="D442" s="11"/>
      <c r="E442" s="10"/>
      <c r="F442" s="6"/>
      <c r="G442" s="8"/>
      <c r="H442" s="70"/>
      <c r="I442" s="71"/>
    </row>
    <row r="443" spans="1:9" s="47" customFormat="1">
      <c r="A443" s="12" t="s">
        <v>886</v>
      </c>
      <c r="B443" s="9" t="s">
        <v>838</v>
      </c>
      <c r="C443" s="7" t="s">
        <v>370</v>
      </c>
      <c r="D443" s="11">
        <v>13</v>
      </c>
      <c r="E443" s="10">
        <v>50.06</v>
      </c>
      <c r="F443" s="6">
        <v>63.54</v>
      </c>
      <c r="G443" s="8">
        <v>826.02</v>
      </c>
      <c r="H443" s="70"/>
      <c r="I443" s="71">
        <v>0</v>
      </c>
    </row>
    <row r="444" spans="1:9" s="47" customFormat="1">
      <c r="A444" s="12" t="s">
        <v>887</v>
      </c>
      <c r="B444" s="9" t="s">
        <v>839</v>
      </c>
      <c r="C444" s="7" t="s">
        <v>370</v>
      </c>
      <c r="D444" s="11">
        <v>27</v>
      </c>
      <c r="E444" s="10">
        <v>37.57</v>
      </c>
      <c r="F444" s="6">
        <v>47.69</v>
      </c>
      <c r="G444" s="8">
        <v>1287.6300000000001</v>
      </c>
      <c r="H444" s="70"/>
      <c r="I444" s="71">
        <v>0</v>
      </c>
    </row>
    <row r="445" spans="1:9" s="47" customFormat="1">
      <c r="A445" s="12" t="s">
        <v>888</v>
      </c>
      <c r="B445" s="9" t="s">
        <v>827</v>
      </c>
      <c r="C445" s="7" t="s">
        <v>370</v>
      </c>
      <c r="D445" s="11">
        <v>39</v>
      </c>
      <c r="E445" s="10">
        <v>36.57</v>
      </c>
      <c r="F445" s="6">
        <v>46.42</v>
      </c>
      <c r="G445" s="8">
        <v>1810.38</v>
      </c>
      <c r="H445" s="70"/>
      <c r="I445" s="71">
        <v>0</v>
      </c>
    </row>
    <row r="446" spans="1:9" s="47" customFormat="1">
      <c r="A446" s="12"/>
      <c r="B446" s="9"/>
      <c r="C446" s="7"/>
      <c r="D446" s="11"/>
      <c r="E446" s="10"/>
      <c r="F446" s="6"/>
      <c r="G446" s="8"/>
      <c r="H446" s="70"/>
      <c r="I446" s="71"/>
    </row>
    <row r="447" spans="1:9" s="47" customFormat="1" ht="16.5">
      <c r="A447" s="12" t="s">
        <v>889</v>
      </c>
      <c r="B447" s="9" t="s">
        <v>863</v>
      </c>
      <c r="C447" s="7" t="s">
        <v>132</v>
      </c>
      <c r="D447" s="11">
        <v>9</v>
      </c>
      <c r="E447" s="10">
        <v>414.17</v>
      </c>
      <c r="F447" s="6">
        <v>525.71</v>
      </c>
      <c r="G447" s="8">
        <v>4731.3900000000003</v>
      </c>
      <c r="H447" s="70"/>
      <c r="I447" s="71">
        <v>0</v>
      </c>
    </row>
    <row r="448" spans="1:9" s="47" customFormat="1" ht="16.5">
      <c r="A448" s="12" t="s">
        <v>890</v>
      </c>
      <c r="B448" s="9" t="s">
        <v>864</v>
      </c>
      <c r="C448" s="7" t="s">
        <v>132</v>
      </c>
      <c r="D448" s="11">
        <v>5</v>
      </c>
      <c r="E448" s="10">
        <v>291.83999999999997</v>
      </c>
      <c r="F448" s="6">
        <v>370.43</v>
      </c>
      <c r="G448" s="8">
        <v>1852.15</v>
      </c>
      <c r="H448" s="70"/>
      <c r="I448" s="71">
        <v>0</v>
      </c>
    </row>
    <row r="449" spans="1:9" s="47" customFormat="1" ht="16.5">
      <c r="A449" s="12" t="s">
        <v>891</v>
      </c>
      <c r="B449" s="9" t="s">
        <v>865</v>
      </c>
      <c r="C449" s="7" t="s">
        <v>370</v>
      </c>
      <c r="D449" s="11">
        <v>23</v>
      </c>
      <c r="E449" s="10">
        <v>40.69</v>
      </c>
      <c r="F449" s="6">
        <v>51.65</v>
      </c>
      <c r="G449" s="8">
        <v>1187.95</v>
      </c>
      <c r="H449" s="70"/>
      <c r="I449" s="71">
        <v>0</v>
      </c>
    </row>
    <row r="450" spans="1:9" s="47" customFormat="1" ht="16.5">
      <c r="A450" s="12" t="s">
        <v>892</v>
      </c>
      <c r="B450" s="9" t="s">
        <v>866</v>
      </c>
      <c r="C450" s="7" t="s">
        <v>370</v>
      </c>
      <c r="D450" s="11">
        <v>10</v>
      </c>
      <c r="E450" s="10">
        <v>31.21</v>
      </c>
      <c r="F450" s="6">
        <v>39.61</v>
      </c>
      <c r="G450" s="8">
        <v>396.1</v>
      </c>
      <c r="H450" s="70"/>
      <c r="I450" s="71">
        <v>0</v>
      </c>
    </row>
    <row r="451" spans="1:9" s="47" customFormat="1">
      <c r="A451" s="12"/>
      <c r="B451" s="9"/>
      <c r="C451" s="7"/>
      <c r="D451" s="11"/>
      <c r="E451" s="10"/>
      <c r="F451" s="6"/>
      <c r="G451" s="8"/>
      <c r="H451" s="70"/>
      <c r="I451" s="71"/>
    </row>
    <row r="452" spans="1:9" s="47" customFormat="1">
      <c r="A452" s="12"/>
      <c r="B452" s="9" t="s">
        <v>840</v>
      </c>
      <c r="C452" s="7"/>
      <c r="D452" s="11"/>
      <c r="E452" s="10"/>
      <c r="F452" s="6"/>
      <c r="G452" s="8"/>
      <c r="H452" s="70"/>
      <c r="I452" s="71"/>
    </row>
    <row r="453" spans="1:9" s="47" customFormat="1" ht="16.5">
      <c r="A453" s="12"/>
      <c r="B453" s="9" t="s">
        <v>867</v>
      </c>
      <c r="C453" s="7"/>
      <c r="D453" s="11"/>
      <c r="E453" s="10"/>
      <c r="F453" s="6"/>
      <c r="G453" s="8"/>
      <c r="H453" s="70"/>
      <c r="I453" s="71"/>
    </row>
    <row r="454" spans="1:9" s="47" customFormat="1">
      <c r="A454" s="12" t="s">
        <v>893</v>
      </c>
      <c r="B454" s="9" t="s">
        <v>841</v>
      </c>
      <c r="C454" s="7" t="s">
        <v>370</v>
      </c>
      <c r="D454" s="11">
        <v>2</v>
      </c>
      <c r="E454" s="10">
        <v>26.16</v>
      </c>
      <c r="F454" s="6">
        <v>33.200000000000003</v>
      </c>
      <c r="G454" s="8">
        <v>66.400000000000006</v>
      </c>
      <c r="H454" s="70"/>
      <c r="I454" s="71">
        <v>0</v>
      </c>
    </row>
    <row r="455" spans="1:9" s="47" customFormat="1">
      <c r="A455" s="12" t="s">
        <v>894</v>
      </c>
      <c r="B455" s="9" t="s">
        <v>842</v>
      </c>
      <c r="C455" s="7" t="s">
        <v>370</v>
      </c>
      <c r="D455" s="11">
        <v>5</v>
      </c>
      <c r="E455" s="10">
        <v>22.16</v>
      </c>
      <c r="F455" s="6">
        <v>28.13</v>
      </c>
      <c r="G455" s="8">
        <v>140.65</v>
      </c>
      <c r="H455" s="70"/>
      <c r="I455" s="71">
        <v>0</v>
      </c>
    </row>
    <row r="456" spans="1:9" s="47" customFormat="1">
      <c r="A456" s="12" t="s">
        <v>895</v>
      </c>
      <c r="B456" s="9" t="s">
        <v>843</v>
      </c>
      <c r="C456" s="7" t="s">
        <v>370</v>
      </c>
      <c r="D456" s="11">
        <v>33</v>
      </c>
      <c r="E456" s="10">
        <v>13</v>
      </c>
      <c r="F456" s="6">
        <v>16.5</v>
      </c>
      <c r="G456" s="8">
        <v>544.5</v>
      </c>
      <c r="H456" s="70"/>
      <c r="I456" s="71">
        <v>0</v>
      </c>
    </row>
    <row r="457" spans="1:9" s="47" customFormat="1">
      <c r="A457" s="12"/>
      <c r="B457" s="9"/>
      <c r="C457" s="7"/>
      <c r="D457" s="11"/>
      <c r="E457" s="10"/>
      <c r="F457" s="6"/>
      <c r="G457" s="8"/>
      <c r="H457" s="70"/>
      <c r="I457" s="71"/>
    </row>
    <row r="458" spans="1:9" s="47" customFormat="1">
      <c r="A458" s="12"/>
      <c r="B458" s="9" t="s">
        <v>411</v>
      </c>
      <c r="C458" s="7"/>
      <c r="D458" s="11"/>
      <c r="E458" s="10"/>
      <c r="F458" s="6"/>
      <c r="G458" s="8"/>
      <c r="H458" s="70"/>
      <c r="I458" s="71"/>
    </row>
    <row r="459" spans="1:9" s="47" customFormat="1">
      <c r="A459" s="12"/>
      <c r="B459" s="9" t="s">
        <v>844</v>
      </c>
      <c r="C459" s="7"/>
      <c r="D459" s="11"/>
      <c r="E459" s="10"/>
      <c r="F459" s="6"/>
      <c r="G459" s="8"/>
      <c r="H459" s="70"/>
      <c r="I459" s="71"/>
    </row>
    <row r="460" spans="1:9" s="47" customFormat="1" ht="16.5">
      <c r="A460" s="12"/>
      <c r="B460" s="9" t="s">
        <v>867</v>
      </c>
      <c r="C460" s="7"/>
      <c r="D460" s="11"/>
      <c r="E460" s="10"/>
      <c r="F460" s="6"/>
      <c r="G460" s="8"/>
      <c r="H460" s="70"/>
      <c r="I460" s="71"/>
    </row>
    <row r="461" spans="1:9" s="47" customFormat="1">
      <c r="A461" s="12" t="s">
        <v>896</v>
      </c>
      <c r="B461" s="9" t="s">
        <v>845</v>
      </c>
      <c r="C461" s="7" t="s">
        <v>370</v>
      </c>
      <c r="D461" s="11">
        <v>4</v>
      </c>
      <c r="E461" s="10">
        <v>44.69</v>
      </c>
      <c r="F461" s="6">
        <v>56.73</v>
      </c>
      <c r="G461" s="8">
        <v>226.92</v>
      </c>
      <c r="H461" s="70"/>
      <c r="I461" s="71">
        <v>0</v>
      </c>
    </row>
    <row r="462" spans="1:9" s="47" customFormat="1">
      <c r="A462" s="12" t="s">
        <v>897</v>
      </c>
      <c r="B462" s="9" t="s">
        <v>846</v>
      </c>
      <c r="C462" s="7" t="s">
        <v>370</v>
      </c>
      <c r="D462" s="11">
        <v>11</v>
      </c>
      <c r="E462" s="10">
        <v>35.19</v>
      </c>
      <c r="F462" s="6">
        <v>44.67</v>
      </c>
      <c r="G462" s="8">
        <v>491.37</v>
      </c>
      <c r="H462" s="70"/>
      <c r="I462" s="71">
        <v>0</v>
      </c>
    </row>
    <row r="463" spans="1:9" s="47" customFormat="1">
      <c r="A463" s="12" t="s">
        <v>898</v>
      </c>
      <c r="B463" s="9" t="s">
        <v>841</v>
      </c>
      <c r="C463" s="7" t="s">
        <v>370</v>
      </c>
      <c r="D463" s="11">
        <v>35</v>
      </c>
      <c r="E463" s="10">
        <v>26.16</v>
      </c>
      <c r="F463" s="6">
        <v>33.200000000000003</v>
      </c>
      <c r="G463" s="8">
        <v>1162</v>
      </c>
      <c r="H463" s="70"/>
      <c r="I463" s="71">
        <v>0</v>
      </c>
    </row>
    <row r="464" spans="1:9" s="47" customFormat="1">
      <c r="A464" s="12" t="s">
        <v>899</v>
      </c>
      <c r="B464" s="9" t="s">
        <v>847</v>
      </c>
      <c r="C464" s="7" t="s">
        <v>370</v>
      </c>
      <c r="D464" s="11">
        <v>12</v>
      </c>
      <c r="E464" s="10">
        <v>17.739999999999998</v>
      </c>
      <c r="F464" s="6">
        <v>22.52</v>
      </c>
      <c r="G464" s="8">
        <v>270.24</v>
      </c>
      <c r="H464" s="70"/>
      <c r="I464" s="71">
        <v>0</v>
      </c>
    </row>
    <row r="465" spans="1:9" s="47" customFormat="1">
      <c r="A465" s="12" t="s">
        <v>900</v>
      </c>
      <c r="B465" s="9" t="s">
        <v>843</v>
      </c>
      <c r="C465" s="7" t="s">
        <v>370</v>
      </c>
      <c r="D465" s="11">
        <v>42</v>
      </c>
      <c r="E465" s="10">
        <v>13</v>
      </c>
      <c r="F465" s="6">
        <v>16.5</v>
      </c>
      <c r="G465" s="8">
        <v>693</v>
      </c>
      <c r="H465" s="70"/>
      <c r="I465" s="71">
        <v>0</v>
      </c>
    </row>
    <row r="466" spans="1:9" s="47" customFormat="1">
      <c r="A466" s="12"/>
      <c r="B466" s="9" t="s">
        <v>868</v>
      </c>
      <c r="C466" s="7"/>
      <c r="D466" s="11"/>
      <c r="E466" s="10"/>
      <c r="F466" s="6"/>
      <c r="G466" s="8"/>
      <c r="H466" s="70"/>
      <c r="I466" s="71"/>
    </row>
    <row r="467" spans="1:9" s="47" customFormat="1">
      <c r="A467" s="12" t="s">
        <v>901</v>
      </c>
      <c r="B467" s="9" t="s">
        <v>1094</v>
      </c>
      <c r="C467" s="7" t="s">
        <v>370</v>
      </c>
      <c r="D467" s="11">
        <v>16</v>
      </c>
      <c r="E467" s="10">
        <v>126.66</v>
      </c>
      <c r="F467" s="6">
        <v>160.77000000000001</v>
      </c>
      <c r="G467" s="8">
        <v>2572.3200000000002</v>
      </c>
      <c r="H467" s="70"/>
      <c r="I467" s="71">
        <v>0</v>
      </c>
    </row>
    <row r="468" spans="1:9" s="47" customFormat="1">
      <c r="A468" s="12" t="s">
        <v>902</v>
      </c>
      <c r="B468" s="9" t="s">
        <v>1095</v>
      </c>
      <c r="C468" s="7" t="s">
        <v>370</v>
      </c>
      <c r="D468" s="11">
        <v>23</v>
      </c>
      <c r="E468" s="10">
        <v>72.930000000000007</v>
      </c>
      <c r="F468" s="6">
        <v>92.57</v>
      </c>
      <c r="G468" s="8">
        <v>2129.11</v>
      </c>
      <c r="H468" s="70"/>
      <c r="I468" s="71">
        <v>0</v>
      </c>
    </row>
    <row r="469" spans="1:9" s="47" customFormat="1">
      <c r="A469" s="12"/>
      <c r="B469" s="9" t="s">
        <v>848</v>
      </c>
      <c r="C469" s="7"/>
      <c r="D469" s="11"/>
      <c r="E469" s="10"/>
      <c r="F469" s="6"/>
      <c r="G469" s="8"/>
      <c r="H469" s="70"/>
      <c r="I469" s="71"/>
    </row>
    <row r="470" spans="1:9" s="47" customFormat="1">
      <c r="A470" s="12" t="s">
        <v>903</v>
      </c>
      <c r="B470" s="9" t="s">
        <v>412</v>
      </c>
      <c r="C470" s="7" t="s">
        <v>370</v>
      </c>
      <c r="D470" s="11">
        <v>4</v>
      </c>
      <c r="E470" s="10">
        <v>215.32</v>
      </c>
      <c r="F470" s="6">
        <v>273.31</v>
      </c>
      <c r="G470" s="8">
        <v>1093.24</v>
      </c>
      <c r="H470" s="70"/>
      <c r="I470" s="71">
        <v>0</v>
      </c>
    </row>
    <row r="471" spans="1:9" s="47" customFormat="1">
      <c r="A471" s="12" t="s">
        <v>904</v>
      </c>
      <c r="B471" s="9" t="s">
        <v>413</v>
      </c>
      <c r="C471" s="7" t="s">
        <v>370</v>
      </c>
      <c r="D471" s="11">
        <v>7</v>
      </c>
      <c r="E471" s="10">
        <v>110.99</v>
      </c>
      <c r="F471" s="6">
        <v>140.88</v>
      </c>
      <c r="G471" s="8">
        <v>986.16</v>
      </c>
      <c r="H471" s="70"/>
      <c r="I471" s="71">
        <v>0</v>
      </c>
    </row>
    <row r="472" spans="1:9" s="47" customFormat="1">
      <c r="A472" s="12" t="s">
        <v>905</v>
      </c>
      <c r="B472" s="9" t="s">
        <v>414</v>
      </c>
      <c r="C472" s="7" t="s">
        <v>370</v>
      </c>
      <c r="D472" s="11">
        <v>60</v>
      </c>
      <c r="E472" s="10">
        <v>50.74</v>
      </c>
      <c r="F472" s="6">
        <v>64.400000000000006</v>
      </c>
      <c r="G472" s="8">
        <v>3864</v>
      </c>
      <c r="H472" s="70"/>
      <c r="I472" s="71">
        <v>0</v>
      </c>
    </row>
    <row r="473" spans="1:9" s="47" customFormat="1">
      <c r="A473" s="12" t="s">
        <v>906</v>
      </c>
      <c r="B473" s="9" t="s">
        <v>415</v>
      </c>
      <c r="C473" s="7" t="s">
        <v>370</v>
      </c>
      <c r="D473" s="11">
        <v>8</v>
      </c>
      <c r="E473" s="10">
        <v>36.86</v>
      </c>
      <c r="F473" s="6">
        <v>46.79</v>
      </c>
      <c r="G473" s="8">
        <v>374.32</v>
      </c>
      <c r="H473" s="70"/>
      <c r="I473" s="71">
        <v>0</v>
      </c>
    </row>
    <row r="474" spans="1:9" s="47" customFormat="1">
      <c r="A474" s="12"/>
      <c r="B474" s="9"/>
      <c r="C474" s="7"/>
      <c r="D474" s="11"/>
      <c r="E474" s="10"/>
      <c r="F474" s="6"/>
      <c r="G474" s="8"/>
      <c r="H474" s="70"/>
      <c r="I474" s="71"/>
    </row>
    <row r="475" spans="1:9" s="47" customFormat="1">
      <c r="A475" s="12" t="s">
        <v>907</v>
      </c>
      <c r="B475" s="9" t="s">
        <v>849</v>
      </c>
      <c r="C475" s="7" t="s">
        <v>370</v>
      </c>
      <c r="D475" s="11">
        <v>39</v>
      </c>
      <c r="E475" s="10">
        <v>24.65</v>
      </c>
      <c r="F475" s="6">
        <v>31.29</v>
      </c>
      <c r="G475" s="8">
        <v>1220.31</v>
      </c>
      <c r="H475" s="70"/>
      <c r="I475" s="71">
        <v>0</v>
      </c>
    </row>
    <row r="476" spans="1:9" s="47" customFormat="1">
      <c r="A476" s="12" t="s">
        <v>908</v>
      </c>
      <c r="B476" s="9" t="s">
        <v>850</v>
      </c>
      <c r="C476" s="7" t="s">
        <v>370</v>
      </c>
      <c r="D476" s="11">
        <v>6</v>
      </c>
      <c r="E476" s="10">
        <v>27.94</v>
      </c>
      <c r="F476" s="6">
        <v>35.46</v>
      </c>
      <c r="G476" s="8">
        <v>212.76</v>
      </c>
      <c r="H476" s="70"/>
      <c r="I476" s="71">
        <v>0</v>
      </c>
    </row>
    <row r="477" spans="1:9" s="47" customFormat="1" ht="16.5">
      <c r="A477" s="12" t="s">
        <v>1087</v>
      </c>
      <c r="B477" s="9" t="s">
        <v>416</v>
      </c>
      <c r="C477" s="7" t="s">
        <v>370</v>
      </c>
      <c r="D477" s="11">
        <v>39</v>
      </c>
      <c r="E477" s="10">
        <v>180.45</v>
      </c>
      <c r="F477" s="6">
        <v>229.05</v>
      </c>
      <c r="G477" s="8">
        <v>8932.9500000000007</v>
      </c>
      <c r="H477" s="70"/>
      <c r="I477" s="71">
        <v>0</v>
      </c>
    </row>
    <row r="478" spans="1:9" s="47" customFormat="1">
      <c r="A478" s="12" t="s">
        <v>909</v>
      </c>
      <c r="B478" s="9" t="s">
        <v>1096</v>
      </c>
      <c r="C478" s="7" t="s">
        <v>370</v>
      </c>
      <c r="D478" s="11">
        <v>3</v>
      </c>
      <c r="E478" s="10">
        <v>41.43</v>
      </c>
      <c r="F478" s="6">
        <v>52.59</v>
      </c>
      <c r="G478" s="8">
        <v>157.77000000000001</v>
      </c>
      <c r="H478" s="70"/>
      <c r="I478" s="71">
        <v>0</v>
      </c>
    </row>
    <row r="479" spans="1:9" s="47" customFormat="1">
      <c r="A479" s="12" t="s">
        <v>910</v>
      </c>
      <c r="B479" s="9" t="s">
        <v>851</v>
      </c>
      <c r="C479" s="7" t="s">
        <v>370</v>
      </c>
      <c r="D479" s="11">
        <v>3</v>
      </c>
      <c r="E479" s="10">
        <v>27.07</v>
      </c>
      <c r="F479" s="6">
        <v>34.36</v>
      </c>
      <c r="G479" s="8">
        <v>103.08</v>
      </c>
      <c r="H479" s="70"/>
      <c r="I479" s="71">
        <v>0</v>
      </c>
    </row>
    <row r="480" spans="1:9" s="47" customFormat="1">
      <c r="A480" s="12" t="s">
        <v>911</v>
      </c>
      <c r="B480" s="9" t="s">
        <v>417</v>
      </c>
      <c r="C480" s="7" t="s">
        <v>370</v>
      </c>
      <c r="D480" s="11">
        <v>3</v>
      </c>
      <c r="E480" s="10">
        <v>69.930000000000007</v>
      </c>
      <c r="F480" s="6">
        <v>88.76</v>
      </c>
      <c r="G480" s="8">
        <v>266.27999999999997</v>
      </c>
      <c r="H480" s="70"/>
      <c r="I480" s="71">
        <v>0</v>
      </c>
    </row>
    <row r="481" spans="1:9" s="47" customFormat="1">
      <c r="A481" s="12" t="s">
        <v>912</v>
      </c>
      <c r="B481" s="9" t="s">
        <v>418</v>
      </c>
      <c r="C481" s="7" t="s">
        <v>370</v>
      </c>
      <c r="D481" s="11">
        <v>2</v>
      </c>
      <c r="E481" s="10">
        <v>153.07</v>
      </c>
      <c r="F481" s="6">
        <v>194.29</v>
      </c>
      <c r="G481" s="8">
        <v>388.58</v>
      </c>
      <c r="H481" s="70"/>
      <c r="I481" s="71">
        <v>0</v>
      </c>
    </row>
    <row r="482" spans="1:9" s="47" customFormat="1">
      <c r="A482" s="12" t="s">
        <v>913</v>
      </c>
      <c r="B482" s="9" t="s">
        <v>937</v>
      </c>
      <c r="C482" s="7" t="s">
        <v>370</v>
      </c>
      <c r="D482" s="11">
        <v>45</v>
      </c>
      <c r="E482" s="10">
        <v>93.96</v>
      </c>
      <c r="F482" s="6">
        <v>119.26</v>
      </c>
      <c r="G482" s="8">
        <v>5366.7</v>
      </c>
      <c r="H482" s="70"/>
      <c r="I482" s="71">
        <v>0</v>
      </c>
    </row>
    <row r="483" spans="1:9" s="47" customFormat="1">
      <c r="A483" s="12" t="s">
        <v>914</v>
      </c>
      <c r="B483" s="9" t="s">
        <v>852</v>
      </c>
      <c r="C483" s="7" t="s">
        <v>370</v>
      </c>
      <c r="D483" s="11">
        <v>5</v>
      </c>
      <c r="E483" s="10">
        <v>62.61</v>
      </c>
      <c r="F483" s="6">
        <v>79.47</v>
      </c>
      <c r="G483" s="8">
        <v>397.35</v>
      </c>
      <c r="H483" s="70"/>
      <c r="I483" s="71">
        <v>0</v>
      </c>
    </row>
    <row r="484" spans="1:9" s="47" customFormat="1" ht="24.75">
      <c r="A484" s="12" t="s">
        <v>915</v>
      </c>
      <c r="B484" s="9" t="s">
        <v>853</v>
      </c>
      <c r="C484" s="7" t="s">
        <v>370</v>
      </c>
      <c r="D484" s="11">
        <v>16</v>
      </c>
      <c r="E484" s="10">
        <v>391.86</v>
      </c>
      <c r="F484" s="6">
        <v>497.39</v>
      </c>
      <c r="G484" s="8">
        <v>7958.24</v>
      </c>
      <c r="H484" s="70"/>
      <c r="I484" s="71">
        <v>0</v>
      </c>
    </row>
    <row r="485" spans="1:9" s="47" customFormat="1">
      <c r="A485" s="12" t="s">
        <v>916</v>
      </c>
      <c r="B485" s="9" t="s">
        <v>1097</v>
      </c>
      <c r="C485" s="7" t="s">
        <v>370</v>
      </c>
      <c r="D485" s="11">
        <v>64</v>
      </c>
      <c r="E485" s="10">
        <v>24.45</v>
      </c>
      <c r="F485" s="6">
        <v>31.03</v>
      </c>
      <c r="G485" s="8">
        <v>1985.92</v>
      </c>
      <c r="H485" s="70"/>
      <c r="I485" s="71">
        <v>0</v>
      </c>
    </row>
    <row r="486" spans="1:9" s="47" customFormat="1" ht="16.5">
      <c r="A486" s="12" t="s">
        <v>917</v>
      </c>
      <c r="B486" s="9" t="s">
        <v>1098</v>
      </c>
      <c r="C486" s="7" t="s">
        <v>370</v>
      </c>
      <c r="D486" s="11">
        <v>3</v>
      </c>
      <c r="E486" s="10">
        <v>188.45</v>
      </c>
      <c r="F486" s="6">
        <v>239.2</v>
      </c>
      <c r="G486" s="8">
        <v>717.6</v>
      </c>
      <c r="H486" s="70"/>
      <c r="I486" s="71">
        <v>0</v>
      </c>
    </row>
    <row r="487" spans="1:9" s="47" customFormat="1" ht="16.5">
      <c r="A487" s="12" t="s">
        <v>918</v>
      </c>
      <c r="B487" s="9" t="s">
        <v>1099</v>
      </c>
      <c r="C487" s="7" t="s">
        <v>370</v>
      </c>
      <c r="D487" s="11">
        <v>6</v>
      </c>
      <c r="E487" s="10">
        <v>33.159999999999997</v>
      </c>
      <c r="F487" s="6">
        <v>42.09</v>
      </c>
      <c r="G487" s="8">
        <v>252.54</v>
      </c>
      <c r="H487" s="70"/>
      <c r="I487" s="71">
        <v>0</v>
      </c>
    </row>
    <row r="488" spans="1:9" s="47" customFormat="1">
      <c r="A488" s="12"/>
      <c r="B488" s="9"/>
      <c r="C488" s="7"/>
      <c r="D488" s="11"/>
      <c r="E488" s="10"/>
      <c r="F488" s="6"/>
      <c r="G488" s="8"/>
      <c r="H488" s="70"/>
      <c r="I488" s="71"/>
    </row>
    <row r="489" spans="1:9" s="47" customFormat="1" ht="16.5">
      <c r="A489" s="12"/>
      <c r="B489" s="9" t="s">
        <v>869</v>
      </c>
      <c r="C489" s="7"/>
      <c r="D489" s="11"/>
      <c r="E489" s="10"/>
      <c r="F489" s="6"/>
      <c r="G489" s="8"/>
      <c r="H489" s="70"/>
      <c r="I489" s="71"/>
    </row>
    <row r="490" spans="1:9" s="47" customFormat="1" ht="16.5">
      <c r="A490" s="12" t="s">
        <v>919</v>
      </c>
      <c r="B490" s="9" t="s">
        <v>854</v>
      </c>
      <c r="C490" s="7" t="s">
        <v>370</v>
      </c>
      <c r="D490" s="11">
        <v>16</v>
      </c>
      <c r="E490" s="10">
        <v>530.77</v>
      </c>
      <c r="F490" s="6">
        <v>673.71</v>
      </c>
      <c r="G490" s="8">
        <v>10779.36</v>
      </c>
      <c r="H490" s="70"/>
      <c r="I490" s="71">
        <v>0</v>
      </c>
    </row>
    <row r="491" spans="1:9" s="47" customFormat="1">
      <c r="A491" s="12" t="s">
        <v>920</v>
      </c>
      <c r="B491" s="9" t="s">
        <v>1064</v>
      </c>
      <c r="C491" s="7" t="s">
        <v>370</v>
      </c>
      <c r="D491" s="11">
        <v>16</v>
      </c>
      <c r="E491" s="10">
        <v>94.47</v>
      </c>
      <c r="F491" s="6">
        <v>119.91</v>
      </c>
      <c r="G491" s="8">
        <v>1918.56</v>
      </c>
      <c r="H491" s="70"/>
      <c r="I491" s="71">
        <v>0</v>
      </c>
    </row>
    <row r="492" spans="1:9" s="47" customFormat="1" ht="16.5">
      <c r="A492" s="12" t="s">
        <v>921</v>
      </c>
      <c r="B492" s="9" t="s">
        <v>855</v>
      </c>
      <c r="C492" s="7" t="s">
        <v>370</v>
      </c>
      <c r="D492" s="11">
        <v>23</v>
      </c>
      <c r="E492" s="10">
        <v>710.59</v>
      </c>
      <c r="F492" s="6">
        <v>901.95</v>
      </c>
      <c r="G492" s="8">
        <v>20744.849999999999</v>
      </c>
      <c r="H492" s="70"/>
      <c r="I492" s="71">
        <v>0</v>
      </c>
    </row>
    <row r="493" spans="1:9" s="47" customFormat="1" ht="16.5">
      <c r="A493" s="12" t="s">
        <v>922</v>
      </c>
      <c r="B493" s="9" t="s">
        <v>856</v>
      </c>
      <c r="C493" s="7" t="s">
        <v>370</v>
      </c>
      <c r="D493" s="11">
        <v>5</v>
      </c>
      <c r="E493" s="10">
        <v>194.01</v>
      </c>
      <c r="F493" s="6">
        <v>246.26</v>
      </c>
      <c r="G493" s="8">
        <v>1231.3</v>
      </c>
      <c r="H493" s="70"/>
      <c r="I493" s="71">
        <v>0</v>
      </c>
    </row>
    <row r="494" spans="1:9" s="47" customFormat="1">
      <c r="A494" s="12" t="s">
        <v>923</v>
      </c>
      <c r="B494" s="9" t="s">
        <v>419</v>
      </c>
      <c r="C494" s="7" t="s">
        <v>370</v>
      </c>
      <c r="D494" s="11">
        <v>3</v>
      </c>
      <c r="E494" s="10">
        <v>640.82000000000005</v>
      </c>
      <c r="F494" s="6">
        <v>813.39</v>
      </c>
      <c r="G494" s="8">
        <v>2440.17</v>
      </c>
      <c r="H494" s="70"/>
      <c r="I494" s="71">
        <v>0</v>
      </c>
    </row>
    <row r="495" spans="1:9" s="47" customFormat="1" ht="16.5">
      <c r="A495" s="12" t="s">
        <v>924</v>
      </c>
      <c r="B495" s="9" t="s">
        <v>870</v>
      </c>
      <c r="C495" s="7" t="s">
        <v>370</v>
      </c>
      <c r="D495" s="11">
        <v>20</v>
      </c>
      <c r="E495" s="10">
        <v>128.44999999999999</v>
      </c>
      <c r="F495" s="6">
        <v>163.04</v>
      </c>
      <c r="G495" s="8">
        <v>3260.8</v>
      </c>
      <c r="H495" s="70"/>
      <c r="I495" s="71">
        <v>0</v>
      </c>
    </row>
    <row r="496" spans="1:9" s="47" customFormat="1">
      <c r="A496" s="12" t="s">
        <v>925</v>
      </c>
      <c r="B496" s="9" t="s">
        <v>420</v>
      </c>
      <c r="C496" s="7" t="s">
        <v>370</v>
      </c>
      <c r="D496" s="11">
        <v>16</v>
      </c>
      <c r="E496" s="10">
        <v>162.5</v>
      </c>
      <c r="F496" s="6">
        <v>206.26</v>
      </c>
      <c r="G496" s="8">
        <v>3300.16</v>
      </c>
      <c r="H496" s="70"/>
      <c r="I496" s="71">
        <v>0</v>
      </c>
    </row>
    <row r="497" spans="1:9" s="47" customFormat="1" ht="16.5">
      <c r="A497" s="12" t="s">
        <v>926</v>
      </c>
      <c r="B497" s="9" t="s">
        <v>857</v>
      </c>
      <c r="C497" s="7" t="s">
        <v>370</v>
      </c>
      <c r="D497" s="11">
        <v>21</v>
      </c>
      <c r="E497" s="10">
        <v>259.22000000000003</v>
      </c>
      <c r="F497" s="6">
        <v>329.03</v>
      </c>
      <c r="G497" s="8">
        <v>6909.63</v>
      </c>
      <c r="H497" s="70"/>
      <c r="I497" s="71">
        <v>0</v>
      </c>
    </row>
    <row r="498" spans="1:9" s="47" customFormat="1">
      <c r="A498" s="12" t="s">
        <v>927</v>
      </c>
      <c r="B498" s="9" t="s">
        <v>421</v>
      </c>
      <c r="C498" s="7" t="s">
        <v>370</v>
      </c>
      <c r="D498" s="11">
        <v>6</v>
      </c>
      <c r="E498" s="10">
        <v>254.23</v>
      </c>
      <c r="F498" s="6">
        <v>322.69</v>
      </c>
      <c r="G498" s="8">
        <v>1936.14</v>
      </c>
      <c r="H498" s="70"/>
      <c r="I498" s="71">
        <v>0</v>
      </c>
    </row>
    <row r="499" spans="1:9" s="47" customFormat="1" ht="24.75">
      <c r="A499" s="12" t="s">
        <v>928</v>
      </c>
      <c r="B499" s="9" t="s">
        <v>858</v>
      </c>
      <c r="C499" s="7" t="s">
        <v>370</v>
      </c>
      <c r="D499" s="11">
        <v>4</v>
      </c>
      <c r="E499" s="10">
        <v>2092.0500000000002</v>
      </c>
      <c r="F499" s="6">
        <v>2655.44</v>
      </c>
      <c r="G499" s="8">
        <v>10621.76</v>
      </c>
      <c r="H499" s="70"/>
      <c r="I499" s="71">
        <v>0</v>
      </c>
    </row>
    <row r="500" spans="1:9" s="47" customFormat="1" ht="16.5">
      <c r="A500" s="12" t="s">
        <v>929</v>
      </c>
      <c r="B500" s="9" t="s">
        <v>859</v>
      </c>
      <c r="C500" s="7" t="s">
        <v>370</v>
      </c>
      <c r="D500" s="11">
        <v>31</v>
      </c>
      <c r="E500" s="10">
        <v>266.44</v>
      </c>
      <c r="F500" s="6">
        <v>338.19</v>
      </c>
      <c r="G500" s="8">
        <v>10483.89</v>
      </c>
      <c r="H500" s="70"/>
      <c r="I500" s="71">
        <v>0</v>
      </c>
    </row>
    <row r="501" spans="1:9" s="47" customFormat="1" ht="49.5">
      <c r="A501" s="12" t="s">
        <v>930</v>
      </c>
      <c r="B501" s="9" t="s">
        <v>871</v>
      </c>
      <c r="C501" s="7" t="s">
        <v>370</v>
      </c>
      <c r="D501" s="11">
        <v>16</v>
      </c>
      <c r="E501" s="10">
        <v>315.24</v>
      </c>
      <c r="F501" s="6">
        <v>400.13</v>
      </c>
      <c r="G501" s="8">
        <v>6402.08</v>
      </c>
      <c r="H501" s="70"/>
      <c r="I501" s="71">
        <v>0</v>
      </c>
    </row>
    <row r="502" spans="1:9" s="47" customFormat="1" ht="16.5">
      <c r="A502" s="12" t="s">
        <v>931</v>
      </c>
      <c r="B502" s="9" t="s">
        <v>938</v>
      </c>
      <c r="C502" s="7" t="s">
        <v>370</v>
      </c>
      <c r="D502" s="11">
        <v>36</v>
      </c>
      <c r="E502" s="10">
        <v>78.12</v>
      </c>
      <c r="F502" s="6">
        <v>99.16</v>
      </c>
      <c r="G502" s="8">
        <v>3569.76</v>
      </c>
      <c r="H502" s="70"/>
      <c r="I502" s="71">
        <v>0</v>
      </c>
    </row>
    <row r="503" spans="1:9" s="47" customFormat="1">
      <c r="A503" s="12" t="s">
        <v>932</v>
      </c>
      <c r="B503" s="9" t="s">
        <v>872</v>
      </c>
      <c r="C503" s="7" t="s">
        <v>370</v>
      </c>
      <c r="D503" s="11">
        <v>16</v>
      </c>
      <c r="E503" s="10">
        <v>299.45999999999998</v>
      </c>
      <c r="F503" s="6">
        <v>380.1</v>
      </c>
      <c r="G503" s="8">
        <v>6081.6</v>
      </c>
      <c r="H503" s="70"/>
      <c r="I503" s="71">
        <v>0</v>
      </c>
    </row>
    <row r="504" spans="1:9" s="47" customFormat="1">
      <c r="A504" s="12" t="s">
        <v>933</v>
      </c>
      <c r="B504" s="9" t="s">
        <v>873</v>
      </c>
      <c r="C504" s="7">
        <v>0</v>
      </c>
      <c r="D504" s="11">
        <v>0</v>
      </c>
      <c r="E504" s="10">
        <v>0</v>
      </c>
      <c r="F504" s="6">
        <v>0</v>
      </c>
      <c r="G504" s="8">
        <v>0</v>
      </c>
      <c r="H504" s="70"/>
      <c r="I504" s="71">
        <v>0</v>
      </c>
    </row>
    <row r="505" spans="1:9" s="47" customFormat="1">
      <c r="A505" s="12" t="s">
        <v>934</v>
      </c>
      <c r="B505" s="9" t="s">
        <v>874</v>
      </c>
      <c r="C505" s="7" t="s">
        <v>370</v>
      </c>
      <c r="D505" s="11">
        <v>2</v>
      </c>
      <c r="E505" s="10">
        <v>290.75</v>
      </c>
      <c r="F505" s="6">
        <v>369.05</v>
      </c>
      <c r="G505" s="8">
        <v>738.1</v>
      </c>
      <c r="H505" s="70"/>
      <c r="I505" s="71">
        <v>0</v>
      </c>
    </row>
    <row r="506" spans="1:9" s="47" customFormat="1">
      <c r="A506" s="12" t="s">
        <v>935</v>
      </c>
      <c r="B506" s="9" t="s">
        <v>875</v>
      </c>
      <c r="C506" s="7" t="s">
        <v>370</v>
      </c>
      <c r="D506" s="11">
        <v>8</v>
      </c>
      <c r="E506" s="10">
        <v>48.79</v>
      </c>
      <c r="F506" s="6">
        <v>61.93</v>
      </c>
      <c r="G506" s="8">
        <v>495.44</v>
      </c>
      <c r="H506" s="70"/>
      <c r="I506" s="71">
        <v>0</v>
      </c>
    </row>
    <row r="507" spans="1:9" s="47" customFormat="1">
      <c r="A507" s="12"/>
      <c r="B507" s="9"/>
      <c r="C507" s="7"/>
      <c r="D507" s="11"/>
      <c r="E507" s="10"/>
      <c r="F507" s="6"/>
      <c r="G507" s="8"/>
      <c r="H507" s="70"/>
      <c r="I507" s="71"/>
    </row>
    <row r="508" spans="1:9" s="47" customFormat="1">
      <c r="A508" s="12"/>
      <c r="B508" s="9" t="s">
        <v>1075</v>
      </c>
      <c r="C508" s="7"/>
      <c r="D508" s="11"/>
      <c r="E508" s="10"/>
      <c r="F508" s="6"/>
      <c r="G508" s="8"/>
      <c r="H508" s="70"/>
      <c r="I508" s="71"/>
    </row>
    <row r="509" spans="1:9" s="47" customFormat="1" ht="16.5">
      <c r="A509" s="12"/>
      <c r="B509" s="9" t="s">
        <v>867</v>
      </c>
      <c r="C509" s="7"/>
      <c r="D509" s="11"/>
      <c r="E509" s="10"/>
      <c r="F509" s="6"/>
      <c r="G509" s="8"/>
      <c r="H509" s="70"/>
      <c r="I509" s="71"/>
    </row>
    <row r="510" spans="1:9" s="47" customFormat="1">
      <c r="A510" s="12" t="s">
        <v>936</v>
      </c>
      <c r="B510" s="9" t="s">
        <v>843</v>
      </c>
      <c r="C510" s="7" t="s">
        <v>28</v>
      </c>
      <c r="D510" s="11">
        <v>6</v>
      </c>
      <c r="E510" s="10">
        <v>13</v>
      </c>
      <c r="F510" s="6">
        <v>16.5</v>
      </c>
      <c r="G510" s="8">
        <v>99</v>
      </c>
      <c r="H510" s="70"/>
      <c r="I510" s="71">
        <v>0</v>
      </c>
    </row>
    <row r="511" spans="1:9" s="47" customFormat="1">
      <c r="A511" s="12" t="s">
        <v>1076</v>
      </c>
      <c r="B511" s="9" t="s">
        <v>846</v>
      </c>
      <c r="C511" s="7" t="s">
        <v>28</v>
      </c>
      <c r="D511" s="11">
        <v>294</v>
      </c>
      <c r="E511" s="10">
        <v>35.19</v>
      </c>
      <c r="F511" s="6">
        <v>44.67</v>
      </c>
      <c r="G511" s="8">
        <v>13132.98</v>
      </c>
      <c r="H511" s="70"/>
      <c r="I511" s="71">
        <v>0</v>
      </c>
    </row>
    <row r="512" spans="1:9" s="47" customFormat="1">
      <c r="A512" s="12"/>
      <c r="B512" s="9" t="s">
        <v>848</v>
      </c>
      <c r="C512" s="7"/>
      <c r="D512" s="11"/>
      <c r="E512" s="10"/>
      <c r="F512" s="6"/>
      <c r="G512" s="8"/>
      <c r="H512" s="70"/>
      <c r="I512" s="71"/>
    </row>
    <row r="513" spans="1:9" s="47" customFormat="1">
      <c r="A513" s="12" t="s">
        <v>1077</v>
      </c>
      <c r="B513" s="9" t="s">
        <v>413</v>
      </c>
      <c r="C513" s="7" t="s">
        <v>370</v>
      </c>
      <c r="D513" s="11">
        <v>2</v>
      </c>
      <c r="E513" s="10">
        <v>110.99</v>
      </c>
      <c r="F513" s="6">
        <v>140.88</v>
      </c>
      <c r="G513" s="8">
        <v>281.76</v>
      </c>
      <c r="H513" s="70"/>
      <c r="I513" s="71">
        <v>0</v>
      </c>
    </row>
    <row r="514" spans="1:9" s="47" customFormat="1" ht="16.5">
      <c r="A514" s="12"/>
      <c r="B514" s="9" t="s">
        <v>1078</v>
      </c>
      <c r="C514" s="7"/>
      <c r="D514" s="11"/>
      <c r="E514" s="10"/>
      <c r="F514" s="6"/>
      <c r="G514" s="8"/>
      <c r="H514" s="70"/>
      <c r="I514" s="71"/>
    </row>
    <row r="515" spans="1:9" s="47" customFormat="1">
      <c r="A515" s="12" t="s">
        <v>1079</v>
      </c>
      <c r="B515" s="9" t="s">
        <v>413</v>
      </c>
      <c r="C515" s="7" t="s">
        <v>370</v>
      </c>
      <c r="D515" s="11">
        <v>1</v>
      </c>
      <c r="E515" s="10">
        <v>85.68</v>
      </c>
      <c r="F515" s="6">
        <v>108.75</v>
      </c>
      <c r="G515" s="8">
        <v>108.75</v>
      </c>
      <c r="H515" s="70"/>
      <c r="I515" s="71">
        <v>0</v>
      </c>
    </row>
    <row r="516" spans="1:9" s="47" customFormat="1">
      <c r="A516" s="12"/>
      <c r="B516" s="9" t="s">
        <v>1080</v>
      </c>
      <c r="C516" s="7"/>
      <c r="D516" s="11"/>
      <c r="E516" s="10"/>
      <c r="F516" s="6"/>
      <c r="G516" s="8"/>
      <c r="H516" s="70"/>
      <c r="I516" s="71"/>
    </row>
    <row r="517" spans="1:9" s="47" customFormat="1">
      <c r="A517" s="12" t="s">
        <v>1081</v>
      </c>
      <c r="B517" s="9" t="s">
        <v>875</v>
      </c>
      <c r="C517" s="7" t="s">
        <v>370</v>
      </c>
      <c r="D517" s="11">
        <v>1</v>
      </c>
      <c r="E517" s="10">
        <v>48.79</v>
      </c>
      <c r="F517" s="6">
        <v>61.93</v>
      </c>
      <c r="G517" s="8">
        <v>61.93</v>
      </c>
      <c r="H517" s="70"/>
      <c r="I517" s="71">
        <v>0</v>
      </c>
    </row>
    <row r="518" spans="1:9" s="47" customFormat="1">
      <c r="A518" s="12"/>
      <c r="B518" s="9" t="s">
        <v>1082</v>
      </c>
      <c r="C518" s="7"/>
      <c r="D518" s="11"/>
      <c r="E518" s="10"/>
      <c r="F518" s="6"/>
      <c r="G518" s="8"/>
      <c r="H518" s="70"/>
      <c r="I518" s="71"/>
    </row>
    <row r="519" spans="1:9" s="47" customFormat="1">
      <c r="A519" s="12" t="s">
        <v>1083</v>
      </c>
      <c r="B519" s="9" t="s">
        <v>1084</v>
      </c>
      <c r="C519" s="7" t="s">
        <v>370</v>
      </c>
      <c r="D519" s="11">
        <v>1</v>
      </c>
      <c r="E519" s="10">
        <v>4044.57</v>
      </c>
      <c r="F519" s="6">
        <v>5133.7700000000004</v>
      </c>
      <c r="G519" s="8">
        <v>5133.7700000000004</v>
      </c>
      <c r="H519" s="70"/>
      <c r="I519" s="71">
        <v>0</v>
      </c>
    </row>
    <row r="520" spans="1:9" s="47" customFormat="1">
      <c r="A520" s="12" t="s">
        <v>1085</v>
      </c>
      <c r="B520" s="9" t="s">
        <v>1086</v>
      </c>
      <c r="C520" s="7" t="s">
        <v>370</v>
      </c>
      <c r="D520" s="11">
        <v>1</v>
      </c>
      <c r="E520" s="10">
        <v>1348.19</v>
      </c>
      <c r="F520" s="6">
        <v>1711.26</v>
      </c>
      <c r="G520" s="8">
        <v>1711.26</v>
      </c>
      <c r="H520" s="70"/>
      <c r="I520" s="71">
        <v>0</v>
      </c>
    </row>
    <row r="521" spans="1:9" s="47" customFormat="1">
      <c r="A521" s="54"/>
      <c r="B521" s="210" t="s">
        <v>34</v>
      </c>
      <c r="C521" s="210"/>
      <c r="D521" s="210"/>
      <c r="E521" s="55"/>
      <c r="F521" s="56"/>
      <c r="G521" s="56">
        <v>199746.25</v>
      </c>
      <c r="H521" s="44"/>
      <c r="I521" s="74">
        <v>0</v>
      </c>
    </row>
    <row r="522" spans="1:9">
      <c r="A522" s="54" t="s">
        <v>3</v>
      </c>
      <c r="B522" s="43" t="s">
        <v>2</v>
      </c>
      <c r="C522" s="43"/>
      <c r="D522" s="43"/>
      <c r="E522" s="43"/>
      <c r="F522" s="43"/>
      <c r="G522" s="44"/>
      <c r="H522" s="43"/>
      <c r="I522" s="75"/>
    </row>
    <row r="523" spans="1:9" s="47" customFormat="1" ht="16.5">
      <c r="A523" s="12" t="s">
        <v>961</v>
      </c>
      <c r="B523" s="9" t="s">
        <v>962</v>
      </c>
      <c r="C523" s="7" t="s">
        <v>28</v>
      </c>
      <c r="D523" s="11">
        <v>210</v>
      </c>
      <c r="E523" s="10">
        <v>128.38</v>
      </c>
      <c r="F523" s="6">
        <v>162.94999999999999</v>
      </c>
      <c r="G523" s="8">
        <v>34219.5</v>
      </c>
      <c r="H523" s="70"/>
      <c r="I523" s="71">
        <v>0</v>
      </c>
    </row>
    <row r="524" spans="1:9" s="47" customFormat="1" ht="24.75">
      <c r="A524" s="12" t="s">
        <v>963</v>
      </c>
      <c r="B524" s="9" t="s">
        <v>939</v>
      </c>
      <c r="C524" s="7" t="s">
        <v>370</v>
      </c>
      <c r="D524" s="11">
        <v>19</v>
      </c>
      <c r="E524" s="10">
        <v>142.96</v>
      </c>
      <c r="F524" s="6">
        <v>181.46</v>
      </c>
      <c r="G524" s="8">
        <v>3447.74</v>
      </c>
      <c r="H524" s="70"/>
      <c r="I524" s="71">
        <v>0</v>
      </c>
    </row>
    <row r="525" spans="1:9" s="47" customFormat="1" ht="16.5">
      <c r="A525" s="12" t="s">
        <v>964</v>
      </c>
      <c r="B525" s="9" t="s">
        <v>940</v>
      </c>
      <c r="C525" s="7" t="s">
        <v>370</v>
      </c>
      <c r="D525" s="11">
        <v>16</v>
      </c>
      <c r="E525" s="10">
        <v>31.71</v>
      </c>
      <c r="F525" s="6">
        <v>40.25</v>
      </c>
      <c r="G525" s="8">
        <v>644</v>
      </c>
      <c r="H525" s="70"/>
      <c r="I525" s="71">
        <v>0</v>
      </c>
    </row>
    <row r="526" spans="1:9" s="47" customFormat="1" ht="41.25">
      <c r="A526" s="12" t="s">
        <v>965</v>
      </c>
      <c r="B526" s="9" t="s">
        <v>941</v>
      </c>
      <c r="C526" s="7" t="s">
        <v>132</v>
      </c>
      <c r="D526" s="11">
        <v>16</v>
      </c>
      <c r="E526" s="10">
        <v>423</v>
      </c>
      <c r="F526" s="6">
        <v>536.91</v>
      </c>
      <c r="G526" s="8">
        <v>8590.56</v>
      </c>
      <c r="H526" s="70"/>
      <c r="I526" s="71">
        <v>0</v>
      </c>
    </row>
    <row r="527" spans="1:9" s="47" customFormat="1" ht="16.5">
      <c r="A527" s="12" t="s">
        <v>966</v>
      </c>
      <c r="B527" s="9" t="s">
        <v>942</v>
      </c>
      <c r="C527" s="7" t="s">
        <v>132</v>
      </c>
      <c r="D527" s="11">
        <v>16</v>
      </c>
      <c r="E527" s="10">
        <v>9.17</v>
      </c>
      <c r="F527" s="6">
        <v>11.64</v>
      </c>
      <c r="G527" s="8">
        <v>186.24</v>
      </c>
      <c r="H527" s="70"/>
      <c r="I527" s="71">
        <v>0</v>
      </c>
    </row>
    <row r="528" spans="1:9" s="47" customFormat="1" ht="24.75">
      <c r="A528" s="12" t="s">
        <v>967</v>
      </c>
      <c r="B528" s="9" t="s">
        <v>943</v>
      </c>
      <c r="C528" s="7" t="s">
        <v>370</v>
      </c>
      <c r="D528" s="11">
        <v>16</v>
      </c>
      <c r="E528" s="10">
        <v>80.02</v>
      </c>
      <c r="F528" s="6">
        <v>101.57</v>
      </c>
      <c r="G528" s="8">
        <v>1625.12</v>
      </c>
      <c r="H528" s="70"/>
      <c r="I528" s="71">
        <v>0</v>
      </c>
    </row>
    <row r="529" spans="1:9" s="47" customFormat="1" ht="41.25">
      <c r="A529" s="12" t="s">
        <v>968</v>
      </c>
      <c r="B529" s="9" t="s">
        <v>944</v>
      </c>
      <c r="C529" s="7" t="s">
        <v>370</v>
      </c>
      <c r="D529" s="11">
        <v>16</v>
      </c>
      <c r="E529" s="10">
        <v>219.64</v>
      </c>
      <c r="F529" s="6">
        <v>278.79000000000002</v>
      </c>
      <c r="G529" s="8">
        <v>4460.6400000000003</v>
      </c>
      <c r="H529" s="70"/>
      <c r="I529" s="71">
        <v>0</v>
      </c>
    </row>
    <row r="530" spans="1:9" s="47" customFormat="1" ht="24.75">
      <c r="A530" s="12" t="s">
        <v>969</v>
      </c>
      <c r="B530" s="9" t="s">
        <v>945</v>
      </c>
      <c r="C530" s="7" t="s">
        <v>132</v>
      </c>
      <c r="D530" s="11">
        <v>3</v>
      </c>
      <c r="E530" s="10">
        <v>420.82</v>
      </c>
      <c r="F530" s="6">
        <v>534.15</v>
      </c>
      <c r="G530" s="8">
        <v>1602.45</v>
      </c>
      <c r="H530" s="70"/>
      <c r="I530" s="71">
        <v>0</v>
      </c>
    </row>
    <row r="531" spans="1:9" s="47" customFormat="1" ht="24.75">
      <c r="A531" s="12" t="s">
        <v>970</v>
      </c>
      <c r="B531" s="9" t="s">
        <v>946</v>
      </c>
      <c r="C531" s="7" t="s">
        <v>132</v>
      </c>
      <c r="D531" s="11">
        <v>1</v>
      </c>
      <c r="E531" s="10">
        <v>2541.12</v>
      </c>
      <c r="F531" s="6">
        <v>3225.44</v>
      </c>
      <c r="G531" s="8">
        <v>3225.44</v>
      </c>
      <c r="H531" s="70"/>
      <c r="I531" s="71">
        <v>0</v>
      </c>
    </row>
    <row r="532" spans="1:9" s="47" customFormat="1" ht="24.75">
      <c r="A532" s="12" t="s">
        <v>971</v>
      </c>
      <c r="B532" s="9" t="s">
        <v>947</v>
      </c>
      <c r="C532" s="7" t="s">
        <v>370</v>
      </c>
      <c r="D532" s="11">
        <v>44</v>
      </c>
      <c r="E532" s="10">
        <v>488.99</v>
      </c>
      <c r="F532" s="6">
        <v>620.67999999999995</v>
      </c>
      <c r="G532" s="8">
        <v>27309.919999999998</v>
      </c>
      <c r="H532" s="70"/>
      <c r="I532" s="71">
        <v>0</v>
      </c>
    </row>
    <row r="533" spans="1:9" s="47" customFormat="1" ht="16.5">
      <c r="A533" s="12" t="s">
        <v>972</v>
      </c>
      <c r="B533" s="9" t="s">
        <v>948</v>
      </c>
      <c r="C533" s="7" t="s">
        <v>132</v>
      </c>
      <c r="D533" s="11">
        <v>48</v>
      </c>
      <c r="E533" s="10">
        <v>65.510000000000005</v>
      </c>
      <c r="F533" s="6">
        <v>83.15</v>
      </c>
      <c r="G533" s="8">
        <v>3991.2</v>
      </c>
      <c r="H533" s="70"/>
      <c r="I533" s="71">
        <v>0</v>
      </c>
    </row>
    <row r="534" spans="1:9" s="47" customFormat="1" ht="16.5">
      <c r="A534" s="12" t="s">
        <v>973</v>
      </c>
      <c r="B534" s="9" t="s">
        <v>949</v>
      </c>
      <c r="C534" s="7" t="s">
        <v>132</v>
      </c>
      <c r="D534" s="11">
        <v>48</v>
      </c>
      <c r="E534" s="10">
        <v>81.400000000000006</v>
      </c>
      <c r="F534" s="6">
        <v>103.32</v>
      </c>
      <c r="G534" s="8">
        <v>4959.3599999999997</v>
      </c>
      <c r="H534" s="70"/>
      <c r="I534" s="71">
        <v>0</v>
      </c>
    </row>
    <row r="535" spans="1:9" s="47" customFormat="1" ht="24.75">
      <c r="A535" s="12" t="s">
        <v>974</v>
      </c>
      <c r="B535" s="9" t="s">
        <v>950</v>
      </c>
      <c r="C535" s="7" t="s">
        <v>132</v>
      </c>
      <c r="D535" s="11">
        <v>95</v>
      </c>
      <c r="E535" s="10">
        <v>70.709999999999994</v>
      </c>
      <c r="F535" s="6">
        <v>89.75</v>
      </c>
      <c r="G535" s="8">
        <v>8526.25</v>
      </c>
      <c r="H535" s="70"/>
      <c r="I535" s="71">
        <v>0</v>
      </c>
    </row>
    <row r="536" spans="1:9" s="47" customFormat="1" ht="16.5">
      <c r="A536" s="12" t="s">
        <v>975</v>
      </c>
      <c r="B536" s="9" t="s">
        <v>951</v>
      </c>
      <c r="C536" s="7" t="s">
        <v>370</v>
      </c>
      <c r="D536" s="11">
        <v>44</v>
      </c>
      <c r="E536" s="10">
        <v>15.88</v>
      </c>
      <c r="F536" s="6">
        <v>20.16</v>
      </c>
      <c r="G536" s="8">
        <v>887.04</v>
      </c>
      <c r="H536" s="70"/>
      <c r="I536" s="71">
        <v>0</v>
      </c>
    </row>
    <row r="537" spans="1:9" s="47" customFormat="1" ht="16.5">
      <c r="A537" s="12" t="s">
        <v>976</v>
      </c>
      <c r="B537" s="9" t="s">
        <v>952</v>
      </c>
      <c r="C537" s="7" t="s">
        <v>370</v>
      </c>
      <c r="D537" s="11">
        <v>16</v>
      </c>
      <c r="E537" s="10">
        <v>15.89</v>
      </c>
      <c r="F537" s="6">
        <v>20.170000000000002</v>
      </c>
      <c r="G537" s="8">
        <v>322.72000000000003</v>
      </c>
      <c r="H537" s="70"/>
      <c r="I537" s="71">
        <v>0</v>
      </c>
    </row>
    <row r="538" spans="1:9" s="47" customFormat="1" ht="41.25">
      <c r="A538" s="12" t="s">
        <v>977</v>
      </c>
      <c r="B538" s="9" t="s">
        <v>953</v>
      </c>
      <c r="C538" s="7" t="s">
        <v>132</v>
      </c>
      <c r="D538" s="11">
        <v>3</v>
      </c>
      <c r="E538" s="10">
        <v>6278.62</v>
      </c>
      <c r="F538" s="6">
        <v>7969.45</v>
      </c>
      <c r="G538" s="8">
        <v>23908.35</v>
      </c>
      <c r="H538" s="70"/>
      <c r="I538" s="71">
        <v>0</v>
      </c>
    </row>
    <row r="539" spans="1:9" s="47" customFormat="1" ht="16.5">
      <c r="A539" s="12" t="s">
        <v>978</v>
      </c>
      <c r="B539" s="9" t="s">
        <v>954</v>
      </c>
      <c r="C539" s="7" t="s">
        <v>370</v>
      </c>
      <c r="D539" s="11">
        <v>11</v>
      </c>
      <c r="E539" s="10">
        <v>21.24</v>
      </c>
      <c r="F539" s="6">
        <v>26.96</v>
      </c>
      <c r="G539" s="8">
        <v>296.56</v>
      </c>
      <c r="H539" s="70"/>
      <c r="I539" s="71">
        <v>0</v>
      </c>
    </row>
    <row r="540" spans="1:9" s="47" customFormat="1" ht="16.5">
      <c r="A540" s="12" t="s">
        <v>979</v>
      </c>
      <c r="B540" s="9" t="s">
        <v>955</v>
      </c>
      <c r="C540" s="7" t="s">
        <v>370</v>
      </c>
      <c r="D540" s="11">
        <v>13</v>
      </c>
      <c r="E540" s="10">
        <v>13.29</v>
      </c>
      <c r="F540" s="6">
        <v>16.87</v>
      </c>
      <c r="G540" s="8">
        <v>219.31</v>
      </c>
      <c r="H540" s="70"/>
      <c r="I540" s="71">
        <v>0</v>
      </c>
    </row>
    <row r="541" spans="1:9" s="47" customFormat="1" ht="16.5">
      <c r="A541" s="12" t="s">
        <v>980</v>
      </c>
      <c r="B541" s="9" t="s">
        <v>956</v>
      </c>
      <c r="C541" s="7" t="s">
        <v>370</v>
      </c>
      <c r="D541" s="11">
        <v>3</v>
      </c>
      <c r="E541" s="10">
        <v>21.24</v>
      </c>
      <c r="F541" s="6">
        <v>26.96</v>
      </c>
      <c r="G541" s="8">
        <v>80.88</v>
      </c>
      <c r="H541" s="70"/>
      <c r="I541" s="71">
        <v>0</v>
      </c>
    </row>
    <row r="542" spans="1:9" s="47" customFormat="1" ht="16.5">
      <c r="A542" s="12" t="s">
        <v>981</v>
      </c>
      <c r="B542" s="9" t="s">
        <v>957</v>
      </c>
      <c r="C542" s="7" t="s">
        <v>370</v>
      </c>
      <c r="D542" s="11">
        <v>15</v>
      </c>
      <c r="E542" s="10">
        <v>21.24</v>
      </c>
      <c r="F542" s="6">
        <v>26.96</v>
      </c>
      <c r="G542" s="8">
        <v>404.4</v>
      </c>
      <c r="H542" s="70"/>
      <c r="I542" s="71">
        <v>0</v>
      </c>
    </row>
    <row r="543" spans="1:9" s="47" customFormat="1" ht="16.5">
      <c r="A543" s="12" t="s">
        <v>982</v>
      </c>
      <c r="B543" s="9" t="s">
        <v>958</v>
      </c>
      <c r="C543" s="7" t="s">
        <v>370</v>
      </c>
      <c r="D543" s="11">
        <v>50</v>
      </c>
      <c r="E543" s="10">
        <v>13.29</v>
      </c>
      <c r="F543" s="6">
        <v>16.87</v>
      </c>
      <c r="G543" s="8">
        <v>843.5</v>
      </c>
      <c r="H543" s="70"/>
      <c r="I543" s="71">
        <v>0</v>
      </c>
    </row>
    <row r="544" spans="1:9" s="47" customFormat="1" ht="16.5">
      <c r="A544" s="12" t="s">
        <v>983</v>
      </c>
      <c r="B544" s="9" t="s">
        <v>959</v>
      </c>
      <c r="C544" s="7" t="s">
        <v>370</v>
      </c>
      <c r="D544" s="11">
        <v>21</v>
      </c>
      <c r="E544" s="10">
        <v>12.34</v>
      </c>
      <c r="F544" s="6">
        <v>15.66</v>
      </c>
      <c r="G544" s="8">
        <v>328.86</v>
      </c>
      <c r="H544" s="70"/>
      <c r="I544" s="71">
        <v>0</v>
      </c>
    </row>
    <row r="545" spans="1:9" s="47" customFormat="1" ht="16.5">
      <c r="A545" s="12" t="s">
        <v>984</v>
      </c>
      <c r="B545" s="9" t="s">
        <v>960</v>
      </c>
      <c r="C545" s="7" t="s">
        <v>370</v>
      </c>
      <c r="D545" s="11">
        <v>8</v>
      </c>
      <c r="E545" s="10">
        <v>12.54</v>
      </c>
      <c r="F545" s="6">
        <v>15.92</v>
      </c>
      <c r="G545" s="8">
        <v>127.36</v>
      </c>
      <c r="H545" s="70"/>
      <c r="I545" s="71">
        <v>0</v>
      </c>
    </row>
    <row r="546" spans="1:9" s="47" customFormat="1">
      <c r="A546" s="66"/>
      <c r="B546" s="211" t="s">
        <v>34</v>
      </c>
      <c r="C546" s="211"/>
      <c r="D546" s="211"/>
      <c r="E546" s="67"/>
      <c r="F546" s="56"/>
      <c r="G546" s="56">
        <v>130207.4</v>
      </c>
      <c r="H546" s="44"/>
      <c r="I546" s="74">
        <v>0</v>
      </c>
    </row>
    <row r="547" spans="1:9">
      <c r="A547" s="66" t="s">
        <v>5</v>
      </c>
      <c r="B547" s="14" t="s">
        <v>4</v>
      </c>
      <c r="C547" s="14"/>
      <c r="D547" s="14"/>
      <c r="E547" s="14"/>
      <c r="F547" s="14"/>
      <c r="G547" s="14"/>
      <c r="H547" s="14"/>
      <c r="I547" s="1"/>
    </row>
    <row r="548" spans="1:9" s="47" customFormat="1" ht="24.75">
      <c r="A548" s="12"/>
      <c r="B548" s="9" t="s">
        <v>990</v>
      </c>
      <c r="C548" s="7"/>
      <c r="D548" s="11"/>
      <c r="E548" s="10"/>
      <c r="F548" s="6"/>
      <c r="G548" s="8"/>
      <c r="H548" s="70"/>
      <c r="I548" s="71"/>
    </row>
    <row r="549" spans="1:9" s="47" customFormat="1">
      <c r="A549" s="12"/>
      <c r="B549" s="9" t="s">
        <v>985</v>
      </c>
      <c r="C549" s="7"/>
      <c r="D549" s="11"/>
      <c r="E549" s="10"/>
      <c r="F549" s="6"/>
      <c r="G549" s="8"/>
      <c r="H549" s="70"/>
      <c r="I549" s="71"/>
    </row>
    <row r="550" spans="1:9" s="47" customFormat="1" ht="33">
      <c r="A550" s="12" t="s">
        <v>1015</v>
      </c>
      <c r="B550" s="9" t="s">
        <v>991</v>
      </c>
      <c r="C550" s="7" t="s">
        <v>26</v>
      </c>
      <c r="D550" s="11">
        <v>15</v>
      </c>
      <c r="E550" s="10">
        <v>735.48</v>
      </c>
      <c r="F550" s="6">
        <v>847.86</v>
      </c>
      <c r="G550" s="8">
        <v>12717.9</v>
      </c>
      <c r="H550" s="70"/>
      <c r="I550" s="71">
        <v>0</v>
      </c>
    </row>
    <row r="551" spans="1:9" s="47" customFormat="1" ht="41.25">
      <c r="A551" s="12" t="s">
        <v>1016</v>
      </c>
      <c r="B551" s="9" t="s">
        <v>992</v>
      </c>
      <c r="C551" s="7" t="s">
        <v>26</v>
      </c>
      <c r="D551" s="11">
        <v>18</v>
      </c>
      <c r="E551" s="10">
        <v>1055.8499999999999</v>
      </c>
      <c r="F551" s="6">
        <v>1217.18</v>
      </c>
      <c r="G551" s="8">
        <v>21909.24</v>
      </c>
      <c r="H551" s="70"/>
      <c r="I551" s="71">
        <v>0</v>
      </c>
    </row>
    <row r="552" spans="1:9" s="47" customFormat="1" ht="57.75">
      <c r="A552" s="12" t="s">
        <v>1017</v>
      </c>
      <c r="B552" s="9" t="s">
        <v>993</v>
      </c>
      <c r="C552" s="7" t="s">
        <v>26</v>
      </c>
      <c r="D552" s="11">
        <v>1</v>
      </c>
      <c r="E552" s="10">
        <v>2521.37</v>
      </c>
      <c r="F552" s="6">
        <v>2906.64</v>
      </c>
      <c r="G552" s="8">
        <v>2906.64</v>
      </c>
      <c r="H552" s="70"/>
      <c r="I552" s="71">
        <v>0</v>
      </c>
    </row>
    <row r="553" spans="1:9" s="47" customFormat="1" ht="49.5">
      <c r="A553" s="12" t="s">
        <v>1018</v>
      </c>
      <c r="B553" s="9" t="s">
        <v>994</v>
      </c>
      <c r="C553" s="7" t="s">
        <v>26</v>
      </c>
      <c r="D553" s="11">
        <v>1</v>
      </c>
      <c r="E553" s="10">
        <v>3261.53</v>
      </c>
      <c r="F553" s="6">
        <v>3759.89</v>
      </c>
      <c r="G553" s="8">
        <v>3759.89</v>
      </c>
      <c r="H553" s="70"/>
      <c r="I553" s="71">
        <v>0</v>
      </c>
    </row>
    <row r="554" spans="1:9" s="47" customFormat="1">
      <c r="A554" s="12"/>
      <c r="B554" s="9" t="s">
        <v>986</v>
      </c>
      <c r="C554" s="7"/>
      <c r="D554" s="11"/>
      <c r="E554" s="10"/>
      <c r="F554" s="6"/>
      <c r="G554" s="8"/>
      <c r="H554" s="70"/>
      <c r="I554" s="71"/>
    </row>
    <row r="555" spans="1:9" s="47" customFormat="1">
      <c r="A555" s="12"/>
      <c r="B555" s="9" t="s">
        <v>987</v>
      </c>
      <c r="C555" s="7"/>
      <c r="D555" s="11"/>
      <c r="E555" s="10"/>
      <c r="F555" s="6"/>
      <c r="G555" s="8"/>
      <c r="H555" s="70"/>
      <c r="I555" s="71"/>
    </row>
    <row r="556" spans="1:9" s="47" customFormat="1" ht="49.5">
      <c r="A556" s="12" t="s">
        <v>1019</v>
      </c>
      <c r="B556" s="9" t="s">
        <v>995</v>
      </c>
      <c r="C556" s="7" t="s">
        <v>26</v>
      </c>
      <c r="D556" s="11">
        <v>1</v>
      </c>
      <c r="E556" s="10">
        <v>25910.26</v>
      </c>
      <c r="F556" s="6">
        <v>29869.35</v>
      </c>
      <c r="G556" s="8">
        <v>29869.35</v>
      </c>
      <c r="H556" s="70"/>
      <c r="I556" s="71">
        <v>0</v>
      </c>
    </row>
    <row r="557" spans="1:9" s="47" customFormat="1" ht="49.5">
      <c r="A557" s="12" t="s">
        <v>1020</v>
      </c>
      <c r="B557" s="9" t="s">
        <v>996</v>
      </c>
      <c r="C557" s="7" t="s">
        <v>26</v>
      </c>
      <c r="D557" s="11">
        <v>1</v>
      </c>
      <c r="E557" s="10">
        <v>49091</v>
      </c>
      <c r="F557" s="6">
        <v>56592.1</v>
      </c>
      <c r="G557" s="8">
        <v>56592.1</v>
      </c>
      <c r="H557" s="70"/>
      <c r="I557" s="71">
        <v>0</v>
      </c>
    </row>
    <row r="558" spans="1:9" s="47" customFormat="1" ht="49.5">
      <c r="A558" s="12" t="s">
        <v>1021</v>
      </c>
      <c r="B558" s="9" t="s">
        <v>997</v>
      </c>
      <c r="C558" s="7" t="s">
        <v>26</v>
      </c>
      <c r="D558" s="11">
        <v>1</v>
      </c>
      <c r="E558" s="10">
        <v>27497.48</v>
      </c>
      <c r="F558" s="6">
        <v>31699.09</v>
      </c>
      <c r="G558" s="8">
        <v>31699.09</v>
      </c>
      <c r="H558" s="70"/>
      <c r="I558" s="71">
        <v>0</v>
      </c>
    </row>
    <row r="559" spans="1:9" s="47" customFormat="1" ht="49.5">
      <c r="A559" s="12" t="s">
        <v>1022</v>
      </c>
      <c r="B559" s="9" t="s">
        <v>998</v>
      </c>
      <c r="C559" s="7" t="s">
        <v>26</v>
      </c>
      <c r="D559" s="11">
        <v>1</v>
      </c>
      <c r="E559" s="10">
        <v>20468.7</v>
      </c>
      <c r="F559" s="6">
        <v>23596.32</v>
      </c>
      <c r="G559" s="8">
        <v>23596.32</v>
      </c>
      <c r="H559" s="70"/>
      <c r="I559" s="71">
        <v>0</v>
      </c>
    </row>
    <row r="560" spans="1:9" s="47" customFormat="1" ht="49.5">
      <c r="A560" s="12" t="s">
        <v>1023</v>
      </c>
      <c r="B560" s="9" t="s">
        <v>999</v>
      </c>
      <c r="C560" s="7" t="s">
        <v>26</v>
      </c>
      <c r="D560" s="11">
        <v>1</v>
      </c>
      <c r="E560" s="10">
        <v>20468.7</v>
      </c>
      <c r="F560" s="6">
        <v>23596.32</v>
      </c>
      <c r="G560" s="8">
        <v>23596.32</v>
      </c>
      <c r="H560" s="70"/>
      <c r="I560" s="71">
        <v>0</v>
      </c>
    </row>
    <row r="561" spans="1:9" s="47" customFormat="1" ht="49.5">
      <c r="A561" s="12" t="s">
        <v>1024</v>
      </c>
      <c r="B561" s="9" t="s">
        <v>1000</v>
      </c>
      <c r="C561" s="7" t="s">
        <v>26</v>
      </c>
      <c r="D561" s="11">
        <v>1</v>
      </c>
      <c r="E561" s="10">
        <v>30272.13</v>
      </c>
      <c r="F561" s="6">
        <v>34897.71</v>
      </c>
      <c r="G561" s="8">
        <v>34897.71</v>
      </c>
      <c r="H561" s="70"/>
      <c r="I561" s="71">
        <v>0</v>
      </c>
    </row>
    <row r="562" spans="1:9" s="47" customFormat="1" ht="49.5">
      <c r="A562" s="12" t="s">
        <v>1025</v>
      </c>
      <c r="B562" s="9" t="s">
        <v>1001</v>
      </c>
      <c r="C562" s="7" t="s">
        <v>26</v>
      </c>
      <c r="D562" s="11">
        <v>1</v>
      </c>
      <c r="E562" s="10">
        <v>30272.13</v>
      </c>
      <c r="F562" s="6">
        <v>34897.71</v>
      </c>
      <c r="G562" s="8">
        <v>34897.71</v>
      </c>
      <c r="H562" s="70"/>
      <c r="I562" s="71">
        <v>0</v>
      </c>
    </row>
    <row r="563" spans="1:9" s="47" customFormat="1">
      <c r="A563" s="12"/>
      <c r="B563" s="9" t="s">
        <v>988</v>
      </c>
      <c r="C563" s="7"/>
      <c r="D563" s="11"/>
      <c r="E563" s="10"/>
      <c r="F563" s="6"/>
      <c r="G563" s="8"/>
      <c r="H563" s="70"/>
      <c r="I563" s="71"/>
    </row>
    <row r="564" spans="1:9" s="47" customFormat="1" ht="41.25">
      <c r="A564" s="12" t="s">
        <v>1026</v>
      </c>
      <c r="B564" s="9" t="s">
        <v>1002</v>
      </c>
      <c r="C564" s="7" t="s">
        <v>26</v>
      </c>
      <c r="D564" s="11">
        <v>6</v>
      </c>
      <c r="E564" s="10">
        <v>3258.23</v>
      </c>
      <c r="F564" s="6">
        <v>3756.09</v>
      </c>
      <c r="G564" s="8">
        <v>22536.54</v>
      </c>
      <c r="H564" s="70"/>
      <c r="I564" s="71">
        <v>0</v>
      </c>
    </row>
    <row r="565" spans="1:9" s="47" customFormat="1" ht="33">
      <c r="A565" s="12" t="s">
        <v>1027</v>
      </c>
      <c r="B565" s="9" t="s">
        <v>1003</v>
      </c>
      <c r="C565" s="7" t="s">
        <v>26</v>
      </c>
      <c r="D565" s="11">
        <v>3</v>
      </c>
      <c r="E565" s="10">
        <v>2827.31</v>
      </c>
      <c r="F565" s="6">
        <v>3259.32</v>
      </c>
      <c r="G565" s="8">
        <v>9777.9599999999991</v>
      </c>
      <c r="H565" s="70"/>
      <c r="I565" s="71">
        <v>0</v>
      </c>
    </row>
    <row r="566" spans="1:9" s="47" customFormat="1" ht="41.25">
      <c r="A566" s="12" t="s">
        <v>1028</v>
      </c>
      <c r="B566" s="9" t="s">
        <v>1004</v>
      </c>
      <c r="C566" s="7" t="s">
        <v>26</v>
      </c>
      <c r="D566" s="11">
        <v>9</v>
      </c>
      <c r="E566" s="10">
        <v>2987.71</v>
      </c>
      <c r="F566" s="6">
        <v>3444.23</v>
      </c>
      <c r="G566" s="8">
        <v>30998.07</v>
      </c>
      <c r="H566" s="70"/>
      <c r="I566" s="71">
        <v>0</v>
      </c>
    </row>
    <row r="567" spans="1:9" s="47" customFormat="1" ht="41.25">
      <c r="A567" s="12" t="s">
        <v>1029</v>
      </c>
      <c r="B567" s="9" t="s">
        <v>1005</v>
      </c>
      <c r="C567" s="7" t="s">
        <v>26</v>
      </c>
      <c r="D567" s="11">
        <v>7</v>
      </c>
      <c r="E567" s="10">
        <v>2815.34</v>
      </c>
      <c r="F567" s="6">
        <v>3245.52</v>
      </c>
      <c r="G567" s="8">
        <v>22718.639999999999</v>
      </c>
      <c r="H567" s="70"/>
      <c r="I567" s="71">
        <v>0</v>
      </c>
    </row>
    <row r="568" spans="1:9" s="47" customFormat="1" ht="33">
      <c r="A568" s="12" t="s">
        <v>1030</v>
      </c>
      <c r="B568" s="9" t="s">
        <v>1006</v>
      </c>
      <c r="C568" s="7" t="s">
        <v>26</v>
      </c>
      <c r="D568" s="11">
        <v>1</v>
      </c>
      <c r="E568" s="10">
        <v>2815.34</v>
      </c>
      <c r="F568" s="6">
        <v>3245.52</v>
      </c>
      <c r="G568" s="8">
        <v>3245.52</v>
      </c>
      <c r="H568" s="70"/>
      <c r="I568" s="71">
        <v>0</v>
      </c>
    </row>
    <row r="569" spans="1:9" s="47" customFormat="1" ht="41.25">
      <c r="A569" s="12" t="s">
        <v>1031</v>
      </c>
      <c r="B569" s="9" t="s">
        <v>1007</v>
      </c>
      <c r="C569" s="7" t="s">
        <v>26</v>
      </c>
      <c r="D569" s="11">
        <v>5</v>
      </c>
      <c r="E569" s="10">
        <v>2748.31</v>
      </c>
      <c r="F569" s="6">
        <v>3168.25</v>
      </c>
      <c r="G569" s="8">
        <v>15841.25</v>
      </c>
      <c r="H569" s="70"/>
      <c r="I569" s="71">
        <v>0</v>
      </c>
    </row>
    <row r="570" spans="1:9" s="47" customFormat="1" ht="33">
      <c r="A570" s="12" t="s">
        <v>1032</v>
      </c>
      <c r="B570" s="9" t="s">
        <v>1008</v>
      </c>
      <c r="C570" s="7" t="s">
        <v>26</v>
      </c>
      <c r="D570" s="11">
        <v>1</v>
      </c>
      <c r="E570" s="10">
        <v>2748.31</v>
      </c>
      <c r="F570" s="6">
        <v>3168.25</v>
      </c>
      <c r="G570" s="8">
        <v>3168.25</v>
      </c>
      <c r="H570" s="70"/>
      <c r="I570" s="71">
        <v>0</v>
      </c>
    </row>
    <row r="571" spans="1:9" s="47" customFormat="1" ht="33">
      <c r="A571" s="12" t="s">
        <v>1033</v>
      </c>
      <c r="B571" s="9" t="s">
        <v>1009</v>
      </c>
      <c r="C571" s="7" t="s">
        <v>26</v>
      </c>
      <c r="D571" s="11">
        <v>2</v>
      </c>
      <c r="E571" s="10">
        <v>2516.09</v>
      </c>
      <c r="F571" s="6">
        <v>2900.55</v>
      </c>
      <c r="G571" s="8">
        <v>5801.1</v>
      </c>
      <c r="H571" s="70"/>
      <c r="I571" s="71">
        <v>0</v>
      </c>
    </row>
    <row r="572" spans="1:9" s="47" customFormat="1" ht="33">
      <c r="A572" s="12" t="s">
        <v>1034</v>
      </c>
      <c r="B572" s="9" t="s">
        <v>1010</v>
      </c>
      <c r="C572" s="7" t="s">
        <v>26</v>
      </c>
      <c r="D572" s="11">
        <v>4</v>
      </c>
      <c r="E572" s="10">
        <v>3138.53</v>
      </c>
      <c r="F572" s="6">
        <v>3618.1</v>
      </c>
      <c r="G572" s="8">
        <v>14472.4</v>
      </c>
      <c r="H572" s="70"/>
      <c r="I572" s="71">
        <v>0</v>
      </c>
    </row>
    <row r="573" spans="1:9" s="47" customFormat="1" ht="33">
      <c r="A573" s="12" t="s">
        <v>1035</v>
      </c>
      <c r="B573" s="9" t="s">
        <v>1011</v>
      </c>
      <c r="C573" s="7" t="s">
        <v>26</v>
      </c>
      <c r="D573" s="11">
        <v>2</v>
      </c>
      <c r="E573" s="10">
        <v>2575.94</v>
      </c>
      <c r="F573" s="6">
        <v>2969.54</v>
      </c>
      <c r="G573" s="8">
        <v>5939.08</v>
      </c>
      <c r="H573" s="70"/>
      <c r="I573" s="71">
        <v>0</v>
      </c>
    </row>
    <row r="574" spans="1:9" s="47" customFormat="1">
      <c r="A574" s="12" t="s">
        <v>1036</v>
      </c>
      <c r="B574" s="9" t="s">
        <v>1012</v>
      </c>
      <c r="C574" s="7" t="s">
        <v>26</v>
      </c>
      <c r="D574" s="11">
        <v>10</v>
      </c>
      <c r="E574" s="10">
        <v>313.61</v>
      </c>
      <c r="F574" s="6">
        <v>361.53</v>
      </c>
      <c r="G574" s="8">
        <v>3615.3</v>
      </c>
      <c r="H574" s="70"/>
      <c r="I574" s="71">
        <v>0</v>
      </c>
    </row>
    <row r="575" spans="1:9" s="47" customFormat="1">
      <c r="A575" s="12" t="s">
        <v>1037</v>
      </c>
      <c r="B575" s="9" t="s">
        <v>1013</v>
      </c>
      <c r="C575" s="7" t="s">
        <v>26</v>
      </c>
      <c r="D575" s="11">
        <v>17</v>
      </c>
      <c r="E575" s="10">
        <v>100.55</v>
      </c>
      <c r="F575" s="6">
        <v>115.91</v>
      </c>
      <c r="G575" s="8">
        <v>1970.47</v>
      </c>
      <c r="H575" s="70"/>
      <c r="I575" s="71">
        <v>0</v>
      </c>
    </row>
    <row r="576" spans="1:9" s="47" customFormat="1">
      <c r="A576" s="12" t="s">
        <v>1038</v>
      </c>
      <c r="B576" s="9" t="s">
        <v>1014</v>
      </c>
      <c r="C576" s="7" t="s">
        <v>26</v>
      </c>
      <c r="D576" s="11">
        <v>11</v>
      </c>
      <c r="E576" s="10">
        <v>100.55</v>
      </c>
      <c r="F576" s="6">
        <v>115.91</v>
      </c>
      <c r="G576" s="8">
        <v>1275.01</v>
      </c>
      <c r="H576" s="70"/>
      <c r="I576" s="71">
        <v>0</v>
      </c>
    </row>
    <row r="577" spans="1:9" s="47" customFormat="1">
      <c r="A577" s="12"/>
      <c r="B577" s="9" t="s">
        <v>495</v>
      </c>
      <c r="C577" s="7"/>
      <c r="D577" s="11"/>
      <c r="E577" s="10"/>
      <c r="F577" s="6"/>
      <c r="G577" s="8"/>
      <c r="H577" s="70"/>
      <c r="I577" s="71"/>
    </row>
    <row r="578" spans="1:9" s="47" customFormat="1">
      <c r="A578" s="12" t="s">
        <v>1039</v>
      </c>
      <c r="B578" s="9" t="s">
        <v>496</v>
      </c>
      <c r="C578" s="7" t="s">
        <v>26</v>
      </c>
      <c r="D578" s="11">
        <v>2</v>
      </c>
      <c r="E578" s="10">
        <v>218900</v>
      </c>
      <c r="F578" s="6">
        <v>252347.92</v>
      </c>
      <c r="G578" s="8">
        <v>504695.84</v>
      </c>
      <c r="H578" s="70"/>
      <c r="I578" s="71">
        <v>0</v>
      </c>
    </row>
    <row r="579" spans="1:9" s="47" customFormat="1" ht="16.5">
      <c r="A579" s="12" t="s">
        <v>1040</v>
      </c>
      <c r="B579" s="9" t="s">
        <v>989</v>
      </c>
      <c r="C579" s="7" t="s">
        <v>26</v>
      </c>
      <c r="D579" s="11">
        <v>1</v>
      </c>
      <c r="E579" s="10">
        <v>21178</v>
      </c>
      <c r="F579" s="6">
        <v>24414</v>
      </c>
      <c r="G579" s="8">
        <v>24414</v>
      </c>
      <c r="H579" s="70"/>
      <c r="I579" s="71">
        <v>0</v>
      </c>
    </row>
    <row r="580" spans="1:9" s="47" customFormat="1">
      <c r="A580" s="54"/>
      <c r="B580" s="210" t="s">
        <v>34</v>
      </c>
      <c r="C580" s="210"/>
      <c r="D580" s="210"/>
      <c r="E580" s="55"/>
      <c r="F580" s="56"/>
      <c r="G580" s="56">
        <v>946911.7</v>
      </c>
      <c r="H580" s="44"/>
      <c r="I580" s="74">
        <v>0</v>
      </c>
    </row>
    <row r="581" spans="1:9">
      <c r="A581" s="54" t="s">
        <v>379</v>
      </c>
      <c r="B581" s="43" t="s">
        <v>6</v>
      </c>
      <c r="C581" s="43"/>
      <c r="D581" s="43"/>
      <c r="E581" s="43"/>
      <c r="F581" s="43"/>
      <c r="G581" s="44"/>
      <c r="H581" s="43"/>
      <c r="I581" s="75"/>
    </row>
    <row r="582" spans="1:9" s="47" customFormat="1">
      <c r="A582" s="12" t="s">
        <v>380</v>
      </c>
      <c r="B582" s="40" t="s">
        <v>341</v>
      </c>
      <c r="C582" s="7" t="s">
        <v>38</v>
      </c>
      <c r="D582" s="41">
        <v>103</v>
      </c>
      <c r="E582" s="6">
        <v>30.55</v>
      </c>
      <c r="F582" s="6">
        <v>38.78</v>
      </c>
      <c r="G582" s="8">
        <v>3994.34</v>
      </c>
      <c r="H582" s="70"/>
      <c r="I582" s="71">
        <v>0</v>
      </c>
    </row>
    <row r="583" spans="1:9" s="47" customFormat="1">
      <c r="A583" s="12" t="s">
        <v>1070</v>
      </c>
      <c r="B583" s="40" t="s">
        <v>1065</v>
      </c>
      <c r="C583" s="7" t="s">
        <v>38</v>
      </c>
      <c r="D583" s="41">
        <v>122</v>
      </c>
      <c r="E583" s="6">
        <v>12.64</v>
      </c>
      <c r="F583" s="6">
        <v>16.04</v>
      </c>
      <c r="G583" s="8">
        <v>1956.88</v>
      </c>
      <c r="H583" s="70"/>
      <c r="I583" s="71">
        <v>0</v>
      </c>
    </row>
    <row r="584" spans="1:9" s="47" customFormat="1">
      <c r="A584" s="12" t="s">
        <v>1071</v>
      </c>
      <c r="B584" s="40" t="s">
        <v>1066</v>
      </c>
      <c r="C584" s="7" t="s">
        <v>26</v>
      </c>
      <c r="D584" s="41">
        <v>96</v>
      </c>
      <c r="E584" s="6">
        <v>67.22</v>
      </c>
      <c r="F584" s="6">
        <v>85.32</v>
      </c>
      <c r="G584" s="8">
        <v>8190.72</v>
      </c>
      <c r="H584" s="70"/>
      <c r="I584" s="71">
        <v>0</v>
      </c>
    </row>
    <row r="585" spans="1:9" s="47" customFormat="1">
      <c r="A585" s="12" t="s">
        <v>1072</v>
      </c>
      <c r="B585" s="40" t="s">
        <v>1067</v>
      </c>
      <c r="C585" s="7" t="s">
        <v>26</v>
      </c>
      <c r="D585" s="41">
        <v>57</v>
      </c>
      <c r="E585" s="6">
        <v>67.22</v>
      </c>
      <c r="F585" s="6">
        <v>85.32</v>
      </c>
      <c r="G585" s="8">
        <v>4863.24</v>
      </c>
      <c r="H585" s="70"/>
      <c r="I585" s="71">
        <v>0</v>
      </c>
    </row>
    <row r="586" spans="1:9" s="47" customFormat="1">
      <c r="A586" s="12" t="s">
        <v>1073</v>
      </c>
      <c r="B586" s="40" t="s">
        <v>1068</v>
      </c>
      <c r="C586" s="7" t="s">
        <v>26</v>
      </c>
      <c r="D586" s="41">
        <v>5</v>
      </c>
      <c r="E586" s="6">
        <v>74.02</v>
      </c>
      <c r="F586" s="6">
        <v>93.95</v>
      </c>
      <c r="G586" s="8">
        <v>469.75</v>
      </c>
      <c r="H586" s="70"/>
      <c r="I586" s="71">
        <v>0</v>
      </c>
    </row>
    <row r="587" spans="1:9" s="47" customFormat="1">
      <c r="A587" s="12" t="s">
        <v>1074</v>
      </c>
      <c r="B587" s="40" t="s">
        <v>1069</v>
      </c>
      <c r="C587" s="7" t="s">
        <v>26</v>
      </c>
      <c r="D587" s="41">
        <v>2</v>
      </c>
      <c r="E587" s="6">
        <v>74.02</v>
      </c>
      <c r="F587" s="6">
        <v>93.95</v>
      </c>
      <c r="G587" s="8">
        <v>187.9</v>
      </c>
      <c r="H587" s="70"/>
      <c r="I587" s="71">
        <v>0</v>
      </c>
    </row>
    <row r="588" spans="1:9">
      <c r="A588" s="54"/>
      <c r="B588" s="210" t="s">
        <v>34</v>
      </c>
      <c r="C588" s="210"/>
      <c r="D588" s="210"/>
      <c r="E588" s="55"/>
      <c r="F588" s="55"/>
      <c r="G588" s="56">
        <v>19662.830000000002</v>
      </c>
      <c r="H588" s="55"/>
      <c r="I588" s="74">
        <v>0</v>
      </c>
    </row>
    <row r="589" spans="1:9">
      <c r="A589" s="54" t="s">
        <v>381</v>
      </c>
      <c r="B589" s="43" t="s">
        <v>364</v>
      </c>
      <c r="C589" s="43"/>
      <c r="D589" s="43"/>
      <c r="E589" s="43"/>
      <c r="F589" s="43"/>
      <c r="G589" s="44"/>
      <c r="H589" s="43"/>
      <c r="I589" s="75"/>
    </row>
    <row r="590" spans="1:9" s="47" customFormat="1">
      <c r="A590" s="12" t="s">
        <v>382</v>
      </c>
      <c r="B590" s="40" t="s">
        <v>364</v>
      </c>
      <c r="C590" s="7" t="s">
        <v>66</v>
      </c>
      <c r="D590" s="41">
        <v>11974.49</v>
      </c>
      <c r="E590" s="6">
        <v>1.58</v>
      </c>
      <c r="F590" s="6">
        <v>2.0099999999999998</v>
      </c>
      <c r="G590" s="8">
        <v>24068.720000000001</v>
      </c>
      <c r="H590" s="70"/>
      <c r="I590" s="71">
        <v>0</v>
      </c>
    </row>
    <row r="591" spans="1:9">
      <c r="A591" s="54"/>
      <c r="B591" s="210" t="s">
        <v>34</v>
      </c>
      <c r="C591" s="210"/>
      <c r="D591" s="210"/>
      <c r="E591" s="55"/>
      <c r="F591" s="55"/>
      <c r="G591" s="56">
        <v>24068.720000000001</v>
      </c>
      <c r="H591" s="55"/>
      <c r="I591" s="74">
        <v>0</v>
      </c>
    </row>
    <row r="592" spans="1:9">
      <c r="A592" s="54"/>
      <c r="B592" s="210" t="s">
        <v>7</v>
      </c>
      <c r="C592" s="210"/>
      <c r="D592" s="210"/>
      <c r="E592" s="55"/>
      <c r="F592" s="55"/>
      <c r="G592" s="56">
        <v>13198216.32</v>
      </c>
      <c r="H592" s="55"/>
      <c r="I592" s="74">
        <v>0</v>
      </c>
    </row>
    <row r="593" spans="6:7">
      <c r="F593" s="49"/>
    </row>
    <row r="594" spans="6:7">
      <c r="G594" s="48"/>
    </row>
  </sheetData>
  <autoFilter ref="A8:I593"/>
  <mergeCells count="39">
    <mergeCell ref="B152:D152"/>
    <mergeCell ref="B43:D43"/>
    <mergeCell ref="H5:I5"/>
    <mergeCell ref="E6:G6"/>
    <mergeCell ref="H6:I6"/>
    <mergeCell ref="E5:G5"/>
    <mergeCell ref="B142:D142"/>
    <mergeCell ref="B139:D139"/>
    <mergeCell ref="B146:D146"/>
    <mergeCell ref="B50:D50"/>
    <mergeCell ref="B62:D62"/>
    <mergeCell ref="B67:D67"/>
    <mergeCell ref="B588:D588"/>
    <mergeCell ref="B591:D591"/>
    <mergeCell ref="B592:D592"/>
    <mergeCell ref="B230:D230"/>
    <mergeCell ref="B239:D239"/>
    <mergeCell ref="B242:D242"/>
    <mergeCell ref="B403:D403"/>
    <mergeCell ref="B421:D421"/>
    <mergeCell ref="B521:D521"/>
    <mergeCell ref="B546:D546"/>
    <mergeCell ref="B580:D580"/>
    <mergeCell ref="B174:D174"/>
    <mergeCell ref="B183:D183"/>
    <mergeCell ref="B203:D203"/>
    <mergeCell ref="B77:D77"/>
    <mergeCell ref="E1:F1"/>
    <mergeCell ref="A1:D1"/>
    <mergeCell ref="A2:D2"/>
    <mergeCell ref="B17:D17"/>
    <mergeCell ref="B26:D26"/>
    <mergeCell ref="B169:D169"/>
    <mergeCell ref="A5:A7"/>
    <mergeCell ref="B5:B7"/>
    <mergeCell ref="C5:C7"/>
    <mergeCell ref="D5:D7"/>
    <mergeCell ref="B83:D83"/>
    <mergeCell ref="B92:D92"/>
  </mergeCells>
  <phoneticPr fontId="21" type="noConversion"/>
  <pageMargins left="0.51180555555555562" right="0.51180555555555562" top="0.78749999999999998" bottom="0.78749999999999998" header="0.51180555555555562" footer="0.51180555555555562"/>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AV109"/>
  <sheetViews>
    <sheetView showGridLines="0" workbookViewId="0">
      <pane xSplit="3" ySplit="4" topLeftCell="D5" activePane="bottomRight" state="frozen"/>
      <selection pane="topRight" activeCell="D1" sqref="D1"/>
      <selection pane="bottomLeft" activeCell="A5" sqref="A5"/>
      <selection pane="bottomRight" activeCell="H6" sqref="H6"/>
    </sheetView>
  </sheetViews>
  <sheetFormatPr defaultRowHeight="12.75"/>
  <cols>
    <col min="1" max="1" width="4.85546875" style="170" customWidth="1"/>
    <col min="2" max="2" width="38" style="189" bestFit="1" customWidth="1"/>
    <col min="3" max="3" width="11.5703125" style="191" bestFit="1" customWidth="1"/>
    <col min="4" max="5" width="8.7109375" style="192" bestFit="1" customWidth="1"/>
    <col min="6" max="9" width="10" style="192" bestFit="1" customWidth="1"/>
    <col min="10" max="10" width="10" style="192" customWidth="1"/>
    <col min="11" max="11" width="10" style="192" bestFit="1" customWidth="1"/>
    <col min="12" max="12" width="10" style="192" customWidth="1"/>
    <col min="13" max="19" width="10" style="192" bestFit="1" customWidth="1"/>
    <col min="20" max="24" width="10.85546875" style="192" bestFit="1" customWidth="1"/>
    <col min="25" max="27" width="11.140625" style="192" bestFit="1" customWidth="1"/>
    <col min="28" max="28" width="14.28515625" style="171" hidden="1" customWidth="1"/>
    <col min="29" max="29" width="9.7109375" style="171" customWidth="1"/>
    <col min="30" max="16384" width="9.140625" style="171"/>
  </cols>
  <sheetData>
    <row r="1" spans="1:43" ht="18" customHeight="1">
      <c r="A1" s="201"/>
      <c r="B1" s="201"/>
      <c r="C1" s="201"/>
      <c r="D1" s="202" t="s">
        <v>163</v>
      </c>
      <c r="E1" s="202"/>
      <c r="F1" s="202"/>
      <c r="G1" s="202"/>
      <c r="H1" s="202"/>
      <c r="I1" s="202"/>
      <c r="J1" s="202"/>
      <c r="K1" s="202"/>
      <c r="L1" s="202"/>
      <c r="M1" s="202"/>
      <c r="N1" s="202"/>
      <c r="O1" s="202"/>
      <c r="P1" s="202"/>
      <c r="Q1" s="202"/>
      <c r="R1" s="202"/>
      <c r="S1" s="202"/>
      <c r="T1" s="202"/>
      <c r="U1" s="202"/>
      <c r="V1" s="202"/>
      <c r="W1" s="202" t="s">
        <v>497</v>
      </c>
      <c r="X1" s="202"/>
      <c r="Y1" s="201" t="s">
        <v>164</v>
      </c>
      <c r="Z1" s="201"/>
      <c r="AA1" s="201"/>
      <c r="AB1" s="2"/>
      <c r="AC1" s="2"/>
      <c r="AD1" s="3"/>
      <c r="AE1" s="3"/>
      <c r="AF1" s="3"/>
      <c r="AG1" s="3"/>
      <c r="AH1" s="3"/>
      <c r="AI1" s="3"/>
      <c r="AJ1" s="3"/>
      <c r="AK1" s="3"/>
      <c r="AL1" s="3"/>
      <c r="AM1" s="3"/>
      <c r="AN1" s="3"/>
      <c r="AO1" s="3"/>
      <c r="AP1" s="3"/>
      <c r="AQ1" s="3"/>
    </row>
    <row r="2" spans="1:43" ht="6" customHeight="1">
      <c r="A2" s="201"/>
      <c r="B2" s="201"/>
      <c r="C2" s="201"/>
      <c r="D2" s="202"/>
      <c r="E2" s="202"/>
      <c r="F2" s="202"/>
      <c r="G2" s="202"/>
      <c r="H2" s="202"/>
      <c r="I2" s="202"/>
      <c r="J2" s="202"/>
      <c r="K2" s="202"/>
      <c r="L2" s="202"/>
      <c r="M2" s="202"/>
      <c r="N2" s="202"/>
      <c r="O2" s="202"/>
      <c r="P2" s="202"/>
      <c r="Q2" s="202"/>
      <c r="R2" s="202"/>
      <c r="S2" s="202"/>
      <c r="T2" s="202"/>
      <c r="U2" s="202"/>
      <c r="V2" s="202"/>
      <c r="W2" s="202"/>
      <c r="X2" s="202"/>
      <c r="Y2" s="201"/>
      <c r="Z2" s="201"/>
      <c r="AA2" s="201"/>
      <c r="AB2" s="2"/>
      <c r="AC2" s="2"/>
      <c r="AD2" s="3"/>
      <c r="AE2" s="3"/>
      <c r="AF2" s="3"/>
      <c r="AG2" s="3"/>
      <c r="AH2" s="3"/>
      <c r="AI2" s="3"/>
      <c r="AJ2" s="3"/>
      <c r="AK2" s="3"/>
      <c r="AL2" s="3"/>
      <c r="AM2" s="3"/>
      <c r="AN2" s="3"/>
      <c r="AO2" s="3"/>
      <c r="AP2" s="3"/>
      <c r="AQ2" s="3"/>
    </row>
    <row r="3" spans="1:43" ht="12.95" customHeight="1">
      <c r="A3" s="203" t="s">
        <v>1056</v>
      </c>
      <c r="B3" s="203"/>
      <c r="C3" s="204" t="s">
        <v>165</v>
      </c>
      <c r="D3" s="204"/>
      <c r="E3" s="204"/>
      <c r="F3" s="204"/>
      <c r="G3" s="204"/>
      <c r="H3" s="204"/>
      <c r="I3" s="204"/>
      <c r="J3" s="204"/>
      <c r="K3" s="204"/>
      <c r="L3" s="204"/>
      <c r="M3" s="204"/>
      <c r="N3" s="204"/>
      <c r="O3" s="204"/>
      <c r="P3" s="204"/>
      <c r="Q3" s="204"/>
      <c r="R3" s="204"/>
      <c r="S3" s="204"/>
      <c r="T3" s="204"/>
      <c r="U3" s="204"/>
      <c r="V3" s="204"/>
      <c r="W3" s="204"/>
      <c r="X3" s="204"/>
      <c r="Y3" s="204"/>
      <c r="Z3" s="204"/>
      <c r="AA3" s="204"/>
      <c r="AB3" s="172"/>
      <c r="AC3" s="172"/>
    </row>
    <row r="4" spans="1:43" ht="25.5" customHeight="1">
      <c r="A4" s="156" t="s">
        <v>11</v>
      </c>
      <c r="B4" s="157" t="s">
        <v>166</v>
      </c>
      <c r="C4" s="157" t="s">
        <v>167</v>
      </c>
      <c r="D4" s="158" t="s">
        <v>168</v>
      </c>
      <c r="E4" s="158" t="s">
        <v>169</v>
      </c>
      <c r="F4" s="158" t="s">
        <v>170</v>
      </c>
      <c r="G4" s="158" t="s">
        <v>171</v>
      </c>
      <c r="H4" s="158" t="s">
        <v>172</v>
      </c>
      <c r="I4" s="158" t="s">
        <v>173</v>
      </c>
      <c r="J4" s="158" t="s">
        <v>174</v>
      </c>
      <c r="K4" s="158" t="s">
        <v>175</v>
      </c>
      <c r="L4" s="158" t="s">
        <v>176</v>
      </c>
      <c r="M4" s="158" t="s">
        <v>177</v>
      </c>
      <c r="N4" s="158" t="s">
        <v>178</v>
      </c>
      <c r="O4" s="158" t="s">
        <v>179</v>
      </c>
      <c r="P4" s="158" t="s">
        <v>180</v>
      </c>
      <c r="Q4" s="158" t="s">
        <v>181</v>
      </c>
      <c r="R4" s="158" t="s">
        <v>182</v>
      </c>
      <c r="S4" s="158" t="s">
        <v>183</v>
      </c>
      <c r="T4" s="158" t="s">
        <v>184</v>
      </c>
      <c r="U4" s="158" t="s">
        <v>185</v>
      </c>
      <c r="V4" s="158" t="s">
        <v>186</v>
      </c>
      <c r="W4" s="158" t="s">
        <v>187</v>
      </c>
      <c r="X4" s="158" t="s">
        <v>188</v>
      </c>
      <c r="Y4" s="158" t="s">
        <v>189</v>
      </c>
      <c r="Z4" s="158" t="s">
        <v>190</v>
      </c>
      <c r="AA4" s="158" t="s">
        <v>191</v>
      </c>
      <c r="AB4" s="172"/>
      <c r="AC4" s="172"/>
    </row>
    <row r="5" spans="1:43" ht="12.75" customHeight="1">
      <c r="A5" s="159" t="s">
        <v>23</v>
      </c>
      <c r="B5" s="160" t="str">
        <f>'LIC _ COM BDI'!B9</f>
        <v>SERVIÇOS TÉCNICOS</v>
      </c>
      <c r="C5" s="190">
        <f>'LIC _ COM BDI'!G17</f>
        <v>20448.45</v>
      </c>
      <c r="D5" s="161"/>
      <c r="E5" s="161"/>
      <c r="F5" s="161"/>
      <c r="G5" s="161"/>
      <c r="H5" s="161"/>
      <c r="I5" s="161"/>
      <c r="J5" s="161"/>
      <c r="K5" s="161"/>
      <c r="L5" s="161"/>
      <c r="M5" s="161"/>
      <c r="N5" s="161"/>
      <c r="O5" s="161"/>
      <c r="P5" s="161"/>
      <c r="Q5" s="161"/>
      <c r="R5" s="161">
        <v>0.1</v>
      </c>
      <c r="S5" s="161">
        <v>0.1</v>
      </c>
      <c r="T5" s="161">
        <v>0.1</v>
      </c>
      <c r="U5" s="161">
        <v>0.1</v>
      </c>
      <c r="V5" s="161">
        <v>0.1</v>
      </c>
      <c r="W5" s="161">
        <v>0.1</v>
      </c>
      <c r="X5" s="161">
        <v>0.1</v>
      </c>
      <c r="Y5" s="161">
        <v>0.1</v>
      </c>
      <c r="Z5" s="161">
        <v>0.1</v>
      </c>
      <c r="AA5" s="161">
        <v>0.1</v>
      </c>
      <c r="AB5" s="173">
        <f>SUM(D5:AA5)</f>
        <v>1</v>
      </c>
      <c r="AC5" s="172"/>
    </row>
    <row r="6" spans="1:43" ht="12.75" customHeight="1">
      <c r="A6" s="159"/>
      <c r="B6" s="160"/>
      <c r="C6" s="190"/>
      <c r="D6" s="162"/>
      <c r="E6" s="162"/>
      <c r="F6" s="162"/>
      <c r="G6" s="162"/>
      <c r="H6" s="162"/>
      <c r="I6" s="162"/>
      <c r="J6" s="162"/>
      <c r="K6" s="162"/>
      <c r="L6" s="162"/>
      <c r="M6" s="162"/>
      <c r="N6" s="162"/>
      <c r="O6" s="162"/>
      <c r="P6" s="162"/>
      <c r="Q6" s="162"/>
      <c r="R6" s="162">
        <f t="shared" ref="R6:Y6" si="0">PRODUCT(R5,$C$5)</f>
        <v>2044.85</v>
      </c>
      <c r="S6" s="162">
        <f t="shared" si="0"/>
        <v>2044.85</v>
      </c>
      <c r="T6" s="162">
        <f t="shared" si="0"/>
        <v>2044.85</v>
      </c>
      <c r="U6" s="162">
        <f t="shared" si="0"/>
        <v>2044.85</v>
      </c>
      <c r="V6" s="162">
        <f t="shared" si="0"/>
        <v>2044.85</v>
      </c>
      <c r="W6" s="162">
        <f t="shared" si="0"/>
        <v>2044.85</v>
      </c>
      <c r="X6" s="162">
        <f t="shared" si="0"/>
        <v>2044.85</v>
      </c>
      <c r="Y6" s="162">
        <f t="shared" si="0"/>
        <v>2044.85</v>
      </c>
      <c r="Z6" s="162">
        <f>PRODUCT(Z5,$C$5)</f>
        <v>2044.85</v>
      </c>
      <c r="AA6" s="162">
        <f>PRODUCT(AA5,$C$5)</f>
        <v>2044.85</v>
      </c>
      <c r="AB6" s="173">
        <f t="shared" ref="AB6:AB69" si="1">SUM(D6:AA6)</f>
        <v>20448.5</v>
      </c>
      <c r="AC6" s="172"/>
    </row>
    <row r="7" spans="1:43" s="177" customFormat="1" ht="12.75" customHeight="1">
      <c r="A7" s="163"/>
      <c r="B7" s="164"/>
      <c r="C7" s="190"/>
      <c r="D7" s="175"/>
      <c r="E7" s="175"/>
      <c r="F7" s="175"/>
      <c r="G7" s="175"/>
      <c r="H7" s="175"/>
      <c r="I7" s="175"/>
      <c r="J7" s="175"/>
      <c r="K7" s="175"/>
      <c r="L7" s="175"/>
      <c r="M7" s="175"/>
      <c r="N7" s="175"/>
      <c r="O7" s="175"/>
      <c r="P7" s="175"/>
      <c r="Q7" s="175"/>
      <c r="R7" s="174"/>
      <c r="S7" s="174"/>
      <c r="T7" s="174"/>
      <c r="U7" s="174"/>
      <c r="V7" s="174"/>
      <c r="W7" s="174"/>
      <c r="X7" s="174"/>
      <c r="Y7" s="174"/>
      <c r="Z7" s="174"/>
      <c r="AA7" s="174"/>
      <c r="AB7" s="173">
        <f t="shared" si="1"/>
        <v>0</v>
      </c>
      <c r="AC7" s="176"/>
    </row>
    <row r="8" spans="1:43" s="177" customFormat="1" ht="12.75" customHeight="1">
      <c r="A8" s="159" t="s">
        <v>35</v>
      </c>
      <c r="B8" s="160" t="str">
        <f>'LIC _ COM BDI'!B18</f>
        <v>SERVIÇOS PRELIMINARES</v>
      </c>
      <c r="C8" s="190">
        <f>'LIC _ COM BDI'!G26</f>
        <v>292116.53000000003</v>
      </c>
      <c r="D8" s="178">
        <v>0.2</v>
      </c>
      <c r="E8" s="161">
        <v>0.2</v>
      </c>
      <c r="F8" s="161">
        <v>0.3</v>
      </c>
      <c r="G8" s="161">
        <v>0.3</v>
      </c>
      <c r="H8" s="161"/>
      <c r="I8" s="161"/>
      <c r="J8" s="161"/>
      <c r="K8" s="161"/>
      <c r="L8" s="161"/>
      <c r="M8" s="161"/>
      <c r="N8" s="178"/>
      <c r="O8" s="178"/>
      <c r="P8" s="178"/>
      <c r="Q8" s="178"/>
      <c r="R8" s="178"/>
      <c r="S8" s="178"/>
      <c r="T8" s="178"/>
      <c r="U8" s="178"/>
      <c r="V8" s="178"/>
      <c r="W8" s="178"/>
      <c r="X8" s="178"/>
      <c r="Y8" s="178"/>
      <c r="Z8" s="178"/>
      <c r="AA8" s="178"/>
      <c r="AB8" s="173">
        <f t="shared" si="1"/>
        <v>1</v>
      </c>
      <c r="AC8" s="176"/>
    </row>
    <row r="9" spans="1:43" ht="12.75" customHeight="1">
      <c r="A9" s="168"/>
      <c r="B9" s="179"/>
      <c r="C9" s="190"/>
      <c r="D9" s="162">
        <f>PRODUCT(D8,$C$8)</f>
        <v>58423.31</v>
      </c>
      <c r="E9" s="162">
        <f>PRODUCT(E8,$C$8)</f>
        <v>58423.31</v>
      </c>
      <c r="F9" s="162">
        <f>PRODUCT(F8,$C$8)</f>
        <v>87634.96</v>
      </c>
      <c r="G9" s="162">
        <f>PRODUCT(G8,$C$8)</f>
        <v>87634.96</v>
      </c>
      <c r="H9" s="162"/>
      <c r="I9" s="162"/>
      <c r="J9" s="162"/>
      <c r="K9" s="162"/>
      <c r="L9" s="162"/>
      <c r="M9" s="162"/>
      <c r="N9" s="162"/>
      <c r="O9" s="162"/>
      <c r="P9" s="162"/>
      <c r="Q9" s="162"/>
      <c r="R9" s="162"/>
      <c r="S9" s="162"/>
      <c r="T9" s="162"/>
      <c r="U9" s="162"/>
      <c r="V9" s="162"/>
      <c r="W9" s="162"/>
      <c r="X9" s="162"/>
      <c r="Y9" s="162"/>
      <c r="Z9" s="175"/>
      <c r="AA9" s="175"/>
      <c r="AB9" s="173">
        <f t="shared" si="1"/>
        <v>292116.53999999998</v>
      </c>
      <c r="AC9" s="172"/>
    </row>
    <row r="10" spans="1:43" ht="12.75" customHeight="1">
      <c r="A10" s="168"/>
      <c r="B10" s="179"/>
      <c r="C10" s="190"/>
      <c r="D10" s="174"/>
      <c r="E10" s="174"/>
      <c r="F10" s="174"/>
      <c r="G10" s="174"/>
      <c r="H10" s="175"/>
      <c r="I10" s="175"/>
      <c r="J10" s="175"/>
      <c r="K10" s="175"/>
      <c r="L10" s="175"/>
      <c r="M10" s="175"/>
      <c r="N10" s="175"/>
      <c r="O10" s="175"/>
      <c r="P10" s="175"/>
      <c r="Q10" s="175"/>
      <c r="R10" s="175"/>
      <c r="S10" s="175"/>
      <c r="T10" s="175"/>
      <c r="U10" s="175"/>
      <c r="V10" s="175"/>
      <c r="W10" s="175"/>
      <c r="X10" s="175"/>
      <c r="Y10" s="175"/>
      <c r="Z10" s="175"/>
      <c r="AA10" s="175"/>
      <c r="AB10" s="173">
        <f t="shared" si="1"/>
        <v>0</v>
      </c>
      <c r="AC10" s="172"/>
    </row>
    <row r="11" spans="1:43" ht="12.75" customHeight="1">
      <c r="A11" s="159" t="s">
        <v>48</v>
      </c>
      <c r="B11" s="160" t="str">
        <f>'LIC _ COM BDI'!B27</f>
        <v>DEMOLIÇOES E RETIRADAS</v>
      </c>
      <c r="C11" s="190">
        <f>'LIC _ COM BDI'!G43</f>
        <v>127095.34</v>
      </c>
      <c r="D11" s="161">
        <v>0.25</v>
      </c>
      <c r="E11" s="161">
        <v>0.25</v>
      </c>
      <c r="F11" s="161">
        <v>0.25</v>
      </c>
      <c r="G11" s="161">
        <v>0.25</v>
      </c>
      <c r="H11" s="161"/>
      <c r="I11" s="161"/>
      <c r="J11" s="161"/>
      <c r="K11" s="161"/>
      <c r="L11" s="161"/>
      <c r="M11" s="161"/>
      <c r="N11" s="161"/>
      <c r="O11" s="161"/>
      <c r="P11" s="161"/>
      <c r="Q11" s="161"/>
      <c r="R11" s="161"/>
      <c r="S11" s="161"/>
      <c r="T11" s="161"/>
      <c r="U11" s="161"/>
      <c r="V11" s="161"/>
      <c r="W11" s="161"/>
      <c r="X11" s="178"/>
      <c r="Y11" s="178"/>
      <c r="Z11" s="178"/>
      <c r="AA11" s="178"/>
      <c r="AB11" s="173">
        <f t="shared" si="1"/>
        <v>1</v>
      </c>
      <c r="AC11" s="172"/>
    </row>
    <row r="12" spans="1:43" ht="12.75" customHeight="1">
      <c r="A12" s="168"/>
      <c r="B12" s="179"/>
      <c r="C12" s="190"/>
      <c r="D12" s="162">
        <f t="shared" ref="D12:G12" si="2">PRODUCT(D11,$C$11)</f>
        <v>31773.84</v>
      </c>
      <c r="E12" s="162">
        <f t="shared" si="2"/>
        <v>31773.84</v>
      </c>
      <c r="F12" s="162">
        <f t="shared" si="2"/>
        <v>31773.84</v>
      </c>
      <c r="G12" s="162">
        <f t="shared" si="2"/>
        <v>31773.84</v>
      </c>
      <c r="H12" s="162"/>
      <c r="I12" s="162"/>
      <c r="J12" s="162"/>
      <c r="K12" s="162"/>
      <c r="L12" s="162"/>
      <c r="M12" s="162"/>
      <c r="N12" s="162"/>
      <c r="O12" s="162"/>
      <c r="P12" s="162"/>
      <c r="Q12" s="162"/>
      <c r="R12" s="162"/>
      <c r="S12" s="162"/>
      <c r="T12" s="162"/>
      <c r="U12" s="162"/>
      <c r="V12" s="162"/>
      <c r="W12" s="180"/>
      <c r="X12" s="180"/>
      <c r="Y12" s="180"/>
      <c r="Z12" s="180"/>
      <c r="AA12" s="175"/>
      <c r="AB12" s="173">
        <f t="shared" si="1"/>
        <v>127095.36</v>
      </c>
      <c r="AC12" s="172"/>
    </row>
    <row r="13" spans="1:43" ht="12.75" customHeight="1">
      <c r="A13" s="168"/>
      <c r="B13" s="179"/>
      <c r="C13" s="190"/>
      <c r="D13" s="174"/>
      <c r="E13" s="174"/>
      <c r="F13" s="174"/>
      <c r="G13" s="174"/>
      <c r="H13" s="175"/>
      <c r="I13" s="175"/>
      <c r="J13" s="175"/>
      <c r="K13" s="175"/>
      <c r="L13" s="175"/>
      <c r="M13" s="175"/>
      <c r="N13" s="175"/>
      <c r="O13" s="175"/>
      <c r="P13" s="175"/>
      <c r="Q13" s="175"/>
      <c r="R13" s="175"/>
      <c r="S13" s="175"/>
      <c r="T13" s="175"/>
      <c r="U13" s="175"/>
      <c r="V13" s="175"/>
      <c r="W13" s="175"/>
      <c r="X13" s="175"/>
      <c r="Y13" s="175"/>
      <c r="Z13" s="175"/>
      <c r="AA13" s="175"/>
      <c r="AB13" s="173">
        <f t="shared" si="1"/>
        <v>0</v>
      </c>
      <c r="AC13" s="172"/>
    </row>
    <row r="14" spans="1:43">
      <c r="A14" s="159" t="s">
        <v>55</v>
      </c>
      <c r="B14" s="160" t="str">
        <f>'LIC _ COM BDI'!B44</f>
        <v>MÁQUINAS E FERRAMENTAS</v>
      </c>
      <c r="C14" s="190">
        <f>'LIC _ COM BDI'!G50</f>
        <v>314653.62</v>
      </c>
      <c r="D14" s="161">
        <v>4.2200000000000001E-2</v>
      </c>
      <c r="E14" s="161">
        <v>4.1700000000000001E-2</v>
      </c>
      <c r="F14" s="161">
        <v>4.1700000000000001E-2</v>
      </c>
      <c r="G14" s="161">
        <v>4.1599999999999998E-2</v>
      </c>
      <c r="H14" s="161">
        <v>4.1599999999999998E-2</v>
      </c>
      <c r="I14" s="161">
        <v>4.1599999999999998E-2</v>
      </c>
      <c r="J14" s="161">
        <v>4.1599999999999998E-2</v>
      </c>
      <c r="K14" s="161">
        <v>4.1599999999999998E-2</v>
      </c>
      <c r="L14" s="161">
        <v>4.1599999999999998E-2</v>
      </c>
      <c r="M14" s="161">
        <v>4.1599999999999998E-2</v>
      </c>
      <c r="N14" s="161">
        <v>4.1599999999999998E-2</v>
      </c>
      <c r="O14" s="161">
        <v>4.1599999999999998E-2</v>
      </c>
      <c r="P14" s="161">
        <v>4.1599999999999998E-2</v>
      </c>
      <c r="Q14" s="161">
        <v>4.1599999999999998E-2</v>
      </c>
      <c r="R14" s="161">
        <v>4.1599999999999998E-2</v>
      </c>
      <c r="S14" s="161">
        <v>4.1599999999999998E-2</v>
      </c>
      <c r="T14" s="161">
        <v>4.1599999999999998E-2</v>
      </c>
      <c r="U14" s="161">
        <v>4.1599999999999998E-2</v>
      </c>
      <c r="V14" s="161">
        <v>4.1700000000000001E-2</v>
      </c>
      <c r="W14" s="161">
        <v>4.1700000000000001E-2</v>
      </c>
      <c r="X14" s="161">
        <v>4.1700000000000001E-2</v>
      </c>
      <c r="Y14" s="161">
        <v>4.1700000000000001E-2</v>
      </c>
      <c r="Z14" s="161">
        <v>4.1700000000000001E-2</v>
      </c>
      <c r="AA14" s="161">
        <v>4.19E-2</v>
      </c>
      <c r="AB14" s="173">
        <f t="shared" si="1"/>
        <v>1</v>
      </c>
      <c r="AC14" s="172"/>
    </row>
    <row r="15" spans="1:43" ht="12.75" customHeight="1">
      <c r="A15" s="168"/>
      <c r="B15" s="179"/>
      <c r="C15" s="190"/>
      <c r="D15" s="162">
        <f t="shared" ref="D15:AA15" si="3">PRODUCT(D14,$C$14)</f>
        <v>13278.38</v>
      </c>
      <c r="E15" s="162">
        <f t="shared" si="3"/>
        <v>13121.06</v>
      </c>
      <c r="F15" s="162">
        <f t="shared" si="3"/>
        <v>13121.06</v>
      </c>
      <c r="G15" s="162">
        <f t="shared" si="3"/>
        <v>13089.59</v>
      </c>
      <c r="H15" s="162">
        <f t="shared" si="3"/>
        <v>13089.59</v>
      </c>
      <c r="I15" s="162">
        <f t="shared" si="3"/>
        <v>13089.59</v>
      </c>
      <c r="J15" s="162">
        <f t="shared" si="3"/>
        <v>13089.59</v>
      </c>
      <c r="K15" s="162">
        <f t="shared" si="3"/>
        <v>13089.59</v>
      </c>
      <c r="L15" s="162">
        <f t="shared" si="3"/>
        <v>13089.59</v>
      </c>
      <c r="M15" s="162">
        <f t="shared" si="3"/>
        <v>13089.59</v>
      </c>
      <c r="N15" s="162">
        <f t="shared" si="3"/>
        <v>13089.59</v>
      </c>
      <c r="O15" s="162">
        <f t="shared" si="3"/>
        <v>13089.59</v>
      </c>
      <c r="P15" s="162">
        <f t="shared" si="3"/>
        <v>13089.59</v>
      </c>
      <c r="Q15" s="162">
        <f t="shared" si="3"/>
        <v>13089.59</v>
      </c>
      <c r="R15" s="162">
        <f t="shared" si="3"/>
        <v>13089.59</v>
      </c>
      <c r="S15" s="162">
        <f t="shared" si="3"/>
        <v>13089.59</v>
      </c>
      <c r="T15" s="162">
        <f t="shared" si="3"/>
        <v>13089.59</v>
      </c>
      <c r="U15" s="162">
        <f t="shared" si="3"/>
        <v>13089.59</v>
      </c>
      <c r="V15" s="162">
        <f t="shared" si="3"/>
        <v>13121.06</v>
      </c>
      <c r="W15" s="162">
        <f t="shared" si="3"/>
        <v>13121.06</v>
      </c>
      <c r="X15" s="162">
        <f t="shared" si="3"/>
        <v>13121.06</v>
      </c>
      <c r="Y15" s="162">
        <f t="shared" si="3"/>
        <v>13121.06</v>
      </c>
      <c r="Z15" s="162">
        <f t="shared" si="3"/>
        <v>13121.06</v>
      </c>
      <c r="AA15" s="162">
        <f t="shared" si="3"/>
        <v>13183.99</v>
      </c>
      <c r="AB15" s="173">
        <f t="shared" si="1"/>
        <v>314653.64</v>
      </c>
      <c r="AC15" s="172"/>
    </row>
    <row r="16" spans="1:43" ht="12.75" customHeight="1">
      <c r="A16" s="168"/>
      <c r="B16" s="179"/>
      <c r="C16" s="190"/>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3">
        <f t="shared" si="1"/>
        <v>0</v>
      </c>
      <c r="AC16" s="172"/>
    </row>
    <row r="17" spans="1:48">
      <c r="A17" s="159" t="s">
        <v>64</v>
      </c>
      <c r="B17" s="160" t="str">
        <f>'LIC _ COM BDI'!B51</f>
        <v>ADMINISTRAÇÃO DA OBRA E DESPESAS GERAIS</v>
      </c>
      <c r="C17" s="190">
        <f>'LIC _ COM BDI'!G62</f>
        <v>949491.76</v>
      </c>
      <c r="D17" s="161">
        <v>0.03</v>
      </c>
      <c r="E17" s="161">
        <v>0.03</v>
      </c>
      <c r="F17" s="178">
        <v>0.03</v>
      </c>
      <c r="G17" s="178">
        <v>0.03</v>
      </c>
      <c r="H17" s="178">
        <v>0.03</v>
      </c>
      <c r="I17" s="178">
        <v>0.04</v>
      </c>
      <c r="J17" s="161">
        <v>0.05</v>
      </c>
      <c r="K17" s="161">
        <v>0.05</v>
      </c>
      <c r="L17" s="161">
        <v>0.05</v>
      </c>
      <c r="M17" s="161">
        <v>0.05</v>
      </c>
      <c r="N17" s="161">
        <v>0.06</v>
      </c>
      <c r="O17" s="161">
        <v>0.06</v>
      </c>
      <c r="P17" s="161">
        <v>0.06</v>
      </c>
      <c r="Q17" s="161">
        <v>7.0000000000000007E-2</v>
      </c>
      <c r="R17" s="161">
        <v>7.0000000000000007E-2</v>
      </c>
      <c r="S17" s="161">
        <v>7.0000000000000007E-2</v>
      </c>
      <c r="T17" s="161">
        <v>0.04</v>
      </c>
      <c r="U17" s="161">
        <v>0.04</v>
      </c>
      <c r="V17" s="161">
        <v>0.03</v>
      </c>
      <c r="W17" s="161">
        <v>0.03</v>
      </c>
      <c r="X17" s="161">
        <v>0.02</v>
      </c>
      <c r="Y17" s="161">
        <v>0.02</v>
      </c>
      <c r="Z17" s="161">
        <v>0.02</v>
      </c>
      <c r="AA17" s="161">
        <v>0.02</v>
      </c>
      <c r="AB17" s="173">
        <f>SUM(D17:AA17)</f>
        <v>1</v>
      </c>
      <c r="AC17" s="172"/>
    </row>
    <row r="18" spans="1:48" ht="12.75" customHeight="1">
      <c r="A18" s="163"/>
      <c r="B18" s="166"/>
      <c r="C18" s="190"/>
      <c r="D18" s="162">
        <f>PRODUCT(D17,$C$17)</f>
        <v>28484.75</v>
      </c>
      <c r="E18" s="162">
        <f>PRODUCT(E17,$C$17)</f>
        <v>28484.75</v>
      </c>
      <c r="F18" s="162">
        <f t="shared" ref="F18:AA18" si="4">PRODUCT(F17,$C$17)</f>
        <v>28484.75</v>
      </c>
      <c r="G18" s="162">
        <f t="shared" si="4"/>
        <v>28484.75</v>
      </c>
      <c r="H18" s="162">
        <f t="shared" si="4"/>
        <v>28484.75</v>
      </c>
      <c r="I18" s="162">
        <f t="shared" si="4"/>
        <v>37979.67</v>
      </c>
      <c r="J18" s="162">
        <f t="shared" si="4"/>
        <v>47474.59</v>
      </c>
      <c r="K18" s="162">
        <f t="shared" si="4"/>
        <v>47474.59</v>
      </c>
      <c r="L18" s="162">
        <f t="shared" si="4"/>
        <v>47474.59</v>
      </c>
      <c r="M18" s="162">
        <f t="shared" si="4"/>
        <v>47474.59</v>
      </c>
      <c r="N18" s="162">
        <f t="shared" si="4"/>
        <v>56969.51</v>
      </c>
      <c r="O18" s="162">
        <f t="shared" si="4"/>
        <v>56969.51</v>
      </c>
      <c r="P18" s="162">
        <f t="shared" si="4"/>
        <v>56969.51</v>
      </c>
      <c r="Q18" s="162">
        <f t="shared" si="4"/>
        <v>66464.42</v>
      </c>
      <c r="R18" s="162">
        <f t="shared" si="4"/>
        <v>66464.42</v>
      </c>
      <c r="S18" s="162">
        <f t="shared" si="4"/>
        <v>66464.42</v>
      </c>
      <c r="T18" s="162">
        <f t="shared" si="4"/>
        <v>37979.67</v>
      </c>
      <c r="U18" s="162">
        <f t="shared" si="4"/>
        <v>37979.67</v>
      </c>
      <c r="V18" s="162">
        <f t="shared" si="4"/>
        <v>28484.75</v>
      </c>
      <c r="W18" s="162">
        <f t="shared" si="4"/>
        <v>28484.75</v>
      </c>
      <c r="X18" s="162">
        <f t="shared" si="4"/>
        <v>18989.84</v>
      </c>
      <c r="Y18" s="162">
        <f t="shared" si="4"/>
        <v>18989.84</v>
      </c>
      <c r="Z18" s="162">
        <f t="shared" si="4"/>
        <v>18989.84</v>
      </c>
      <c r="AA18" s="162">
        <f t="shared" si="4"/>
        <v>18989.84</v>
      </c>
      <c r="AB18" s="173">
        <f t="shared" si="1"/>
        <v>949491.77</v>
      </c>
      <c r="AC18" s="172"/>
    </row>
    <row r="19" spans="1:48" ht="12.75" customHeight="1">
      <c r="A19" s="168"/>
      <c r="B19" s="179"/>
      <c r="C19" s="190"/>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3">
        <f t="shared" si="1"/>
        <v>0</v>
      </c>
      <c r="AC19" s="172"/>
    </row>
    <row r="20" spans="1:48" ht="12.75" customHeight="1">
      <c r="A20" s="159" t="s">
        <v>67</v>
      </c>
      <c r="B20" s="160" t="str">
        <f>'LIC _ COM BDI'!B63</f>
        <v>MOVIMENTO DE TERRA PARA FUNDAÇÕES</v>
      </c>
      <c r="C20" s="190">
        <f>'LIC _ COM BDI'!G67</f>
        <v>14343.49</v>
      </c>
      <c r="D20" s="161">
        <v>0.16669999999999999</v>
      </c>
      <c r="E20" s="161">
        <v>0.16669999999999999</v>
      </c>
      <c r="F20" s="161">
        <v>0.16669999999999999</v>
      </c>
      <c r="G20" s="161">
        <v>0.16669999999999999</v>
      </c>
      <c r="H20" s="161">
        <v>0.16669999999999999</v>
      </c>
      <c r="I20" s="161">
        <v>0.16650000000000001</v>
      </c>
      <c r="J20" s="180"/>
      <c r="K20" s="180"/>
      <c r="L20" s="165"/>
      <c r="M20" s="165"/>
      <c r="N20" s="165"/>
      <c r="O20" s="165"/>
      <c r="P20" s="165"/>
      <c r="Q20" s="165"/>
      <c r="R20" s="165"/>
      <c r="S20" s="165"/>
      <c r="T20" s="165"/>
      <c r="U20" s="165"/>
      <c r="V20" s="161"/>
      <c r="W20" s="161"/>
      <c r="X20" s="161"/>
      <c r="Y20" s="161"/>
      <c r="Z20" s="178"/>
      <c r="AA20" s="178"/>
      <c r="AB20" s="173">
        <f t="shared" si="1"/>
        <v>1</v>
      </c>
      <c r="AC20" s="172"/>
    </row>
    <row r="21" spans="1:48" ht="12.75" customHeight="1">
      <c r="A21" s="159"/>
      <c r="B21" s="160"/>
      <c r="C21" s="190"/>
      <c r="D21" s="162">
        <f t="shared" ref="D21:I21" si="5">PRODUCT(D20,$C$20)</f>
        <v>2391.06</v>
      </c>
      <c r="E21" s="162">
        <f t="shared" si="5"/>
        <v>2391.06</v>
      </c>
      <c r="F21" s="162">
        <f t="shared" si="5"/>
        <v>2391.06</v>
      </c>
      <c r="G21" s="162">
        <f t="shared" si="5"/>
        <v>2391.06</v>
      </c>
      <c r="H21" s="162">
        <f t="shared" si="5"/>
        <v>2391.06</v>
      </c>
      <c r="I21" s="162">
        <f t="shared" si="5"/>
        <v>2388.19</v>
      </c>
      <c r="J21" s="180"/>
      <c r="K21" s="180"/>
      <c r="L21" s="162"/>
      <c r="M21" s="162"/>
      <c r="N21" s="162"/>
      <c r="O21" s="162"/>
      <c r="P21" s="162"/>
      <c r="Q21" s="162"/>
      <c r="R21" s="162"/>
      <c r="S21" s="162"/>
      <c r="T21" s="162"/>
      <c r="U21" s="162"/>
      <c r="V21" s="162"/>
      <c r="W21" s="162"/>
      <c r="X21" s="162"/>
      <c r="Y21" s="162"/>
      <c r="Z21" s="180"/>
      <c r="AA21" s="180"/>
      <c r="AB21" s="173">
        <f t="shared" si="1"/>
        <v>14343.49</v>
      </c>
      <c r="AC21" s="172"/>
    </row>
    <row r="22" spans="1:48" ht="12.75" customHeight="1">
      <c r="A22" s="168"/>
      <c r="B22" s="179"/>
      <c r="C22" s="190"/>
      <c r="D22" s="174"/>
      <c r="E22" s="174"/>
      <c r="F22" s="174"/>
      <c r="G22" s="174"/>
      <c r="H22" s="174"/>
      <c r="I22" s="174"/>
      <c r="J22" s="180"/>
      <c r="K22" s="180"/>
      <c r="L22" s="180"/>
      <c r="M22" s="180"/>
      <c r="N22" s="180"/>
      <c r="O22" s="180"/>
      <c r="P22" s="180"/>
      <c r="Q22" s="180"/>
      <c r="R22" s="180"/>
      <c r="S22" s="180"/>
      <c r="T22" s="180"/>
      <c r="U22" s="180"/>
      <c r="V22" s="175"/>
      <c r="W22" s="175"/>
      <c r="X22" s="175"/>
      <c r="Y22" s="175"/>
      <c r="Z22" s="180"/>
      <c r="AA22" s="180"/>
      <c r="AB22" s="173">
        <f t="shared" si="1"/>
        <v>0</v>
      </c>
      <c r="AC22" s="172"/>
    </row>
    <row r="23" spans="1:48">
      <c r="A23" s="159" t="s">
        <v>74</v>
      </c>
      <c r="B23" s="160" t="str">
        <f>'LIC _ COM BDI'!B68</f>
        <v>INFRAESTRUTURA E OBRAS COMPLEMENTARES</v>
      </c>
      <c r="C23" s="190">
        <f>'LIC _ COM BDI'!G77</f>
        <v>1023198.36</v>
      </c>
      <c r="D23" s="161"/>
      <c r="E23" s="161"/>
      <c r="F23" s="161">
        <v>0.2</v>
      </c>
      <c r="G23" s="161">
        <v>0.2</v>
      </c>
      <c r="H23" s="161">
        <v>0.2</v>
      </c>
      <c r="I23" s="161">
        <v>0.2</v>
      </c>
      <c r="J23" s="161">
        <v>0.2</v>
      </c>
      <c r="K23" s="161"/>
      <c r="L23" s="161"/>
      <c r="M23" s="161"/>
      <c r="N23" s="161"/>
      <c r="O23" s="161"/>
      <c r="P23" s="161"/>
      <c r="Q23" s="161"/>
      <c r="R23" s="161"/>
      <c r="S23" s="161"/>
      <c r="T23" s="161"/>
      <c r="U23" s="161"/>
      <c r="V23" s="161"/>
      <c r="W23" s="161"/>
      <c r="X23" s="161"/>
      <c r="Y23" s="161"/>
      <c r="Z23" s="161"/>
      <c r="AA23" s="161"/>
      <c r="AB23" s="173">
        <f t="shared" si="1"/>
        <v>1</v>
      </c>
      <c r="AC23" s="172"/>
    </row>
    <row r="24" spans="1:48" ht="12.75" customHeight="1">
      <c r="A24" s="168"/>
      <c r="B24" s="179"/>
      <c r="C24" s="190"/>
      <c r="D24" s="162"/>
      <c r="E24" s="162"/>
      <c r="F24" s="162">
        <f>PRODUCT(F23,$C$23)</f>
        <v>204639.67</v>
      </c>
      <c r="G24" s="162">
        <f>PRODUCT(G23,$C$23)</f>
        <v>204639.67</v>
      </c>
      <c r="H24" s="162">
        <f>PRODUCT(H23,$C$23)</f>
        <v>204639.67</v>
      </c>
      <c r="I24" s="162">
        <f>PRODUCT(I23,$C$23)</f>
        <v>204639.67</v>
      </c>
      <c r="J24" s="162">
        <f>PRODUCT(J23,$C$23)</f>
        <v>204639.67</v>
      </c>
      <c r="K24" s="162"/>
      <c r="L24" s="162"/>
      <c r="M24" s="162"/>
      <c r="N24" s="162"/>
      <c r="O24" s="162"/>
      <c r="P24" s="162"/>
      <c r="Q24" s="162"/>
      <c r="R24" s="162"/>
      <c r="S24" s="162"/>
      <c r="T24" s="162"/>
      <c r="U24" s="162"/>
      <c r="V24" s="162"/>
      <c r="W24" s="162"/>
      <c r="X24" s="162"/>
      <c r="Y24" s="162"/>
      <c r="Z24" s="162"/>
      <c r="AA24" s="162"/>
      <c r="AB24" s="173">
        <f t="shared" si="1"/>
        <v>1023198.35</v>
      </c>
      <c r="AC24" s="172"/>
    </row>
    <row r="25" spans="1:48" ht="12.75" customHeight="1">
      <c r="A25" s="168"/>
      <c r="B25" s="179"/>
      <c r="C25" s="190"/>
      <c r="D25" s="175"/>
      <c r="E25" s="175"/>
      <c r="F25" s="174"/>
      <c r="G25" s="174"/>
      <c r="H25" s="174"/>
      <c r="I25" s="174"/>
      <c r="J25" s="174"/>
      <c r="K25" s="175"/>
      <c r="L25" s="175"/>
      <c r="M25" s="175"/>
      <c r="N25" s="175"/>
      <c r="O25" s="175"/>
      <c r="P25" s="175"/>
      <c r="Q25" s="175"/>
      <c r="R25" s="175"/>
      <c r="S25" s="175"/>
      <c r="T25" s="175"/>
      <c r="U25" s="175"/>
      <c r="V25" s="175"/>
      <c r="W25" s="175"/>
      <c r="X25" s="175"/>
      <c r="Y25" s="175"/>
      <c r="Z25" s="175"/>
      <c r="AA25" s="175"/>
      <c r="AB25" s="173">
        <f t="shared" si="1"/>
        <v>0</v>
      </c>
      <c r="AC25" s="172"/>
    </row>
    <row r="26" spans="1:48" ht="12.75" customHeight="1">
      <c r="A26" s="159" t="s">
        <v>86</v>
      </c>
      <c r="B26" s="160" t="str">
        <f>'LIC _ COM BDI'!B78</f>
        <v>ESTRUTURA</v>
      </c>
      <c r="C26" s="190">
        <f>'LIC _ COM BDI'!G83</f>
        <v>2419747.42</v>
      </c>
      <c r="D26" s="180"/>
      <c r="E26" s="180"/>
      <c r="F26" s="180"/>
      <c r="G26" s="180"/>
      <c r="H26" s="180"/>
      <c r="I26" s="161">
        <v>0.125</v>
      </c>
      <c r="J26" s="161">
        <v>0.125</v>
      </c>
      <c r="K26" s="161">
        <v>0.125</v>
      </c>
      <c r="L26" s="161">
        <v>0.125</v>
      </c>
      <c r="M26" s="161">
        <v>0.125</v>
      </c>
      <c r="N26" s="161">
        <v>0.125</v>
      </c>
      <c r="O26" s="161">
        <v>0.125</v>
      </c>
      <c r="P26" s="161"/>
      <c r="Q26" s="161"/>
      <c r="R26" s="161"/>
      <c r="S26" s="161"/>
      <c r="T26" s="161"/>
      <c r="U26" s="161"/>
      <c r="V26" s="161"/>
      <c r="W26" s="161"/>
      <c r="X26" s="161"/>
      <c r="Y26" s="161">
        <v>0.125</v>
      </c>
      <c r="Z26" s="161"/>
      <c r="AA26" s="161"/>
      <c r="AB26" s="173">
        <f t="shared" si="1"/>
        <v>1</v>
      </c>
      <c r="AC26" s="172"/>
    </row>
    <row r="27" spans="1:48" ht="12.75" customHeight="1">
      <c r="A27" s="168"/>
      <c r="B27" s="179"/>
      <c r="C27" s="190"/>
      <c r="D27" s="180"/>
      <c r="E27" s="180"/>
      <c r="F27" s="180"/>
      <c r="G27" s="180"/>
      <c r="H27" s="180"/>
      <c r="I27" s="162">
        <f t="shared" ref="I27:O27" si="6">PRODUCT(I26,$C$26)</f>
        <v>302468.43</v>
      </c>
      <c r="J27" s="162">
        <f t="shared" si="6"/>
        <v>302468.43</v>
      </c>
      <c r="K27" s="162">
        <f t="shared" si="6"/>
        <v>302468.43</v>
      </c>
      <c r="L27" s="162">
        <f t="shared" si="6"/>
        <v>302468.43</v>
      </c>
      <c r="M27" s="162">
        <f t="shared" si="6"/>
        <v>302468.43</v>
      </c>
      <c r="N27" s="162">
        <f t="shared" si="6"/>
        <v>302468.43</v>
      </c>
      <c r="O27" s="162">
        <f t="shared" si="6"/>
        <v>302468.43</v>
      </c>
      <c r="P27" s="162"/>
      <c r="Q27" s="162"/>
      <c r="R27" s="162"/>
      <c r="S27" s="162"/>
      <c r="T27" s="162"/>
      <c r="U27" s="162"/>
      <c r="V27" s="162"/>
      <c r="W27" s="162"/>
      <c r="X27" s="162"/>
      <c r="Y27" s="162">
        <f>PRODUCT(Y26,$C$26)</f>
        <v>302468.43</v>
      </c>
      <c r="Z27" s="162"/>
      <c r="AA27" s="162"/>
      <c r="AB27" s="173">
        <f t="shared" si="1"/>
        <v>2419747.44</v>
      </c>
      <c r="AC27" s="172"/>
    </row>
    <row r="28" spans="1:48" ht="12.75" customHeight="1">
      <c r="A28" s="168"/>
      <c r="B28" s="179"/>
      <c r="C28" s="190"/>
      <c r="D28" s="180"/>
      <c r="E28" s="180"/>
      <c r="F28" s="180"/>
      <c r="G28" s="180"/>
      <c r="H28" s="180"/>
      <c r="I28" s="174"/>
      <c r="J28" s="174"/>
      <c r="K28" s="174"/>
      <c r="L28" s="174"/>
      <c r="M28" s="174"/>
      <c r="N28" s="174"/>
      <c r="O28" s="174"/>
      <c r="P28" s="175"/>
      <c r="Q28" s="175"/>
      <c r="R28" s="175"/>
      <c r="S28" s="175"/>
      <c r="T28" s="175"/>
      <c r="U28" s="175"/>
      <c r="V28" s="175"/>
      <c r="W28" s="175"/>
      <c r="X28" s="175"/>
      <c r="Y28" s="174"/>
      <c r="Z28" s="175"/>
      <c r="AA28" s="175"/>
      <c r="AB28" s="173">
        <f t="shared" si="1"/>
        <v>0</v>
      </c>
      <c r="AC28" s="172"/>
    </row>
    <row r="29" spans="1:48" ht="12.75" customHeight="1">
      <c r="A29" s="159" t="s">
        <v>88</v>
      </c>
      <c r="B29" s="160" t="str">
        <f>'LIC _ COM BDI'!B84</f>
        <v>ALVENARIA/DIVISORIAS</v>
      </c>
      <c r="C29" s="190">
        <f>'LIC _ COM BDI'!G92</f>
        <v>467525.51</v>
      </c>
      <c r="D29" s="180"/>
      <c r="E29" s="180"/>
      <c r="F29" s="180"/>
      <c r="G29" s="180"/>
      <c r="H29" s="180"/>
      <c r="I29" s="180"/>
      <c r="J29" s="161">
        <v>0.1</v>
      </c>
      <c r="K29" s="161">
        <v>0.1</v>
      </c>
      <c r="L29" s="161">
        <v>0.1</v>
      </c>
      <c r="M29" s="161">
        <v>0.1</v>
      </c>
      <c r="N29" s="161">
        <v>0.1</v>
      </c>
      <c r="O29" s="161">
        <v>0.1</v>
      </c>
      <c r="P29" s="161">
        <v>0.1</v>
      </c>
      <c r="Q29" s="161">
        <v>0.1</v>
      </c>
      <c r="R29" s="161">
        <v>0.1</v>
      </c>
      <c r="S29" s="161">
        <v>0.1</v>
      </c>
      <c r="T29" s="161"/>
      <c r="U29" s="161"/>
      <c r="V29" s="180"/>
      <c r="W29" s="178"/>
      <c r="X29" s="178"/>
      <c r="Y29" s="178"/>
      <c r="Z29" s="178"/>
      <c r="AA29" s="178"/>
      <c r="AB29" s="173">
        <f t="shared" si="1"/>
        <v>1</v>
      </c>
      <c r="AC29" s="172"/>
    </row>
    <row r="30" spans="1:48" ht="12.75" customHeight="1">
      <c r="A30" s="168"/>
      <c r="B30" s="179"/>
      <c r="C30" s="190"/>
      <c r="D30" s="180"/>
      <c r="E30" s="180"/>
      <c r="F30" s="180"/>
      <c r="G30" s="180"/>
      <c r="H30" s="180"/>
      <c r="I30" s="180"/>
      <c r="J30" s="162">
        <f t="shared" ref="J30:S30" si="7">PRODUCT(J29,$C$29)</f>
        <v>46752.55</v>
      </c>
      <c r="K30" s="162">
        <f t="shared" si="7"/>
        <v>46752.55</v>
      </c>
      <c r="L30" s="162">
        <f t="shared" si="7"/>
        <v>46752.55</v>
      </c>
      <c r="M30" s="162">
        <f t="shared" si="7"/>
        <v>46752.55</v>
      </c>
      <c r="N30" s="162">
        <f t="shared" si="7"/>
        <v>46752.55</v>
      </c>
      <c r="O30" s="162">
        <f t="shared" si="7"/>
        <v>46752.55</v>
      </c>
      <c r="P30" s="162">
        <f t="shared" si="7"/>
        <v>46752.55</v>
      </c>
      <c r="Q30" s="162">
        <f t="shared" si="7"/>
        <v>46752.55</v>
      </c>
      <c r="R30" s="162">
        <f t="shared" si="7"/>
        <v>46752.55</v>
      </c>
      <c r="S30" s="162">
        <f t="shared" si="7"/>
        <v>46752.55</v>
      </c>
      <c r="T30" s="180"/>
      <c r="U30" s="180"/>
      <c r="V30" s="180"/>
      <c r="W30" s="180"/>
      <c r="X30" s="180"/>
      <c r="Y30" s="180"/>
      <c r="Z30" s="180"/>
      <c r="AA30" s="180"/>
      <c r="AB30" s="173">
        <f t="shared" si="1"/>
        <v>467525.5</v>
      </c>
      <c r="AC30" s="172"/>
    </row>
    <row r="31" spans="1:48" ht="12.75" customHeight="1">
      <c r="A31" s="168"/>
      <c r="B31" s="179"/>
      <c r="C31" s="190"/>
      <c r="D31" s="180"/>
      <c r="E31" s="180"/>
      <c r="F31" s="180"/>
      <c r="G31" s="180"/>
      <c r="H31" s="180"/>
      <c r="I31" s="180"/>
      <c r="J31" s="174"/>
      <c r="K31" s="174"/>
      <c r="L31" s="174"/>
      <c r="M31" s="174"/>
      <c r="N31" s="174"/>
      <c r="O31" s="174"/>
      <c r="P31" s="174"/>
      <c r="Q31" s="174"/>
      <c r="R31" s="174"/>
      <c r="S31" s="174"/>
      <c r="T31" s="180"/>
      <c r="U31" s="180"/>
      <c r="V31" s="180"/>
      <c r="W31" s="180"/>
      <c r="X31" s="180"/>
      <c r="Y31" s="180"/>
      <c r="Z31" s="180"/>
      <c r="AA31" s="180"/>
      <c r="AB31" s="173">
        <f t="shared" si="1"/>
        <v>0</v>
      </c>
      <c r="AC31" s="172"/>
    </row>
    <row r="32" spans="1:48" ht="12.75" customHeight="1">
      <c r="A32" s="159" t="s">
        <v>95</v>
      </c>
      <c r="B32" s="160" t="str">
        <f>'LIC _ COM BDI'!B93</f>
        <v>ESQUADRIAS</v>
      </c>
      <c r="C32" s="190">
        <f>'LIC _ COM BDI'!G139</f>
        <v>345249.67</v>
      </c>
      <c r="D32" s="180"/>
      <c r="E32" s="180"/>
      <c r="F32" s="180"/>
      <c r="G32" s="180"/>
      <c r="H32" s="165"/>
      <c r="I32" s="165"/>
      <c r="J32" s="180"/>
      <c r="K32" s="180"/>
      <c r="L32" s="161"/>
      <c r="M32" s="161"/>
      <c r="N32" s="161"/>
      <c r="O32" s="161"/>
      <c r="P32" s="161"/>
      <c r="Q32" s="161"/>
      <c r="R32" s="161"/>
      <c r="S32" s="161">
        <v>0.25</v>
      </c>
      <c r="T32" s="161">
        <v>0.25</v>
      </c>
      <c r="U32" s="161">
        <v>0.25</v>
      </c>
      <c r="V32" s="161">
        <v>0.25</v>
      </c>
      <c r="W32" s="165"/>
      <c r="X32" s="178"/>
      <c r="Y32" s="178"/>
      <c r="Z32" s="178"/>
      <c r="AA32" s="178"/>
      <c r="AB32" s="173">
        <f t="shared" si="1"/>
        <v>1</v>
      </c>
      <c r="AC32" s="173"/>
      <c r="AD32" s="181"/>
      <c r="AE32" s="181"/>
      <c r="AF32" s="181"/>
      <c r="AG32" s="181"/>
      <c r="AH32" s="181"/>
      <c r="AI32" s="181"/>
      <c r="AJ32" s="181"/>
      <c r="AK32" s="181"/>
      <c r="AL32" s="181"/>
      <c r="AM32" s="181"/>
      <c r="AN32" s="181"/>
      <c r="AO32" s="181"/>
      <c r="AP32" s="181"/>
      <c r="AQ32" s="181"/>
      <c r="AR32" s="181"/>
      <c r="AS32" s="181"/>
      <c r="AT32" s="181"/>
      <c r="AU32" s="181"/>
      <c r="AV32" s="181"/>
    </row>
    <row r="33" spans="1:29" ht="12.75" customHeight="1">
      <c r="A33" s="168"/>
      <c r="B33" s="179"/>
      <c r="C33" s="190"/>
      <c r="D33" s="180"/>
      <c r="E33" s="180"/>
      <c r="F33" s="180"/>
      <c r="G33" s="180"/>
      <c r="H33" s="162"/>
      <c r="I33" s="162"/>
      <c r="J33" s="180"/>
      <c r="K33" s="180"/>
      <c r="L33" s="162"/>
      <c r="M33" s="162"/>
      <c r="N33" s="162"/>
      <c r="O33" s="162"/>
      <c r="P33" s="162"/>
      <c r="Q33" s="162"/>
      <c r="R33" s="162"/>
      <c r="S33" s="162">
        <f>PRODUCT(S32,$C$32)</f>
        <v>86312.42</v>
      </c>
      <c r="T33" s="162">
        <f>PRODUCT(T32,$C$32)</f>
        <v>86312.42</v>
      </c>
      <c r="U33" s="162">
        <f>PRODUCT(U32,$C$32)</f>
        <v>86312.42</v>
      </c>
      <c r="V33" s="162">
        <f>PRODUCT(V32,$C$32)</f>
        <v>86312.42</v>
      </c>
      <c r="W33" s="162"/>
      <c r="X33" s="180"/>
      <c r="Y33" s="180"/>
      <c r="Z33" s="180"/>
      <c r="AA33" s="180"/>
      <c r="AB33" s="173">
        <f t="shared" si="1"/>
        <v>345249.68</v>
      </c>
      <c r="AC33" s="172"/>
    </row>
    <row r="34" spans="1:29" ht="12.75" customHeight="1">
      <c r="A34" s="168"/>
      <c r="B34" s="179"/>
      <c r="C34" s="190"/>
      <c r="D34" s="180"/>
      <c r="E34" s="180"/>
      <c r="F34" s="180"/>
      <c r="G34" s="180"/>
      <c r="H34" s="180"/>
      <c r="I34" s="180"/>
      <c r="J34" s="180"/>
      <c r="K34" s="180"/>
      <c r="L34" s="175"/>
      <c r="M34" s="175"/>
      <c r="N34" s="175"/>
      <c r="O34" s="175"/>
      <c r="P34" s="175"/>
      <c r="Q34" s="175"/>
      <c r="R34" s="175"/>
      <c r="S34" s="174"/>
      <c r="T34" s="174"/>
      <c r="U34" s="174"/>
      <c r="V34" s="174"/>
      <c r="W34" s="180"/>
      <c r="X34" s="180"/>
      <c r="Y34" s="180"/>
      <c r="Z34" s="180"/>
      <c r="AA34" s="180"/>
      <c r="AB34" s="173">
        <f t="shared" si="1"/>
        <v>0</v>
      </c>
      <c r="AC34" s="172"/>
    </row>
    <row r="35" spans="1:29" s="177" customFormat="1" ht="12.75" customHeight="1">
      <c r="A35" s="169" t="s">
        <v>104</v>
      </c>
      <c r="B35" s="182" t="str">
        <f>'LIC _ COM BDI'!B140</f>
        <v>VIDROS E ESPELHOS</v>
      </c>
      <c r="C35" s="190">
        <f>'LIC _ COM BDI'!G142</f>
        <v>1793.74</v>
      </c>
      <c r="D35" s="183"/>
      <c r="E35" s="183"/>
      <c r="F35" s="183"/>
      <c r="G35" s="165"/>
      <c r="H35" s="161"/>
      <c r="I35" s="161"/>
      <c r="J35" s="161"/>
      <c r="K35" s="161"/>
      <c r="L35" s="161"/>
      <c r="M35" s="161"/>
      <c r="N35" s="161"/>
      <c r="O35" s="161"/>
      <c r="P35" s="161"/>
      <c r="Q35" s="161"/>
      <c r="R35" s="161"/>
      <c r="S35" s="161">
        <v>0.15</v>
      </c>
      <c r="T35" s="161">
        <v>0.15</v>
      </c>
      <c r="U35" s="161">
        <v>0.15</v>
      </c>
      <c r="V35" s="161">
        <v>0.15</v>
      </c>
      <c r="W35" s="161"/>
      <c r="X35" s="161"/>
      <c r="Y35" s="161"/>
      <c r="Z35" s="161">
        <v>0.2</v>
      </c>
      <c r="AA35" s="161">
        <v>0.2</v>
      </c>
      <c r="AB35" s="173">
        <f t="shared" si="1"/>
        <v>1</v>
      </c>
      <c r="AC35" s="176"/>
    </row>
    <row r="36" spans="1:29" s="177" customFormat="1" ht="12.75" customHeight="1">
      <c r="A36" s="169"/>
      <c r="B36" s="182"/>
      <c r="C36" s="190"/>
      <c r="D36" s="183"/>
      <c r="E36" s="183"/>
      <c r="F36" s="183"/>
      <c r="G36" s="162"/>
      <c r="H36" s="162"/>
      <c r="I36" s="162"/>
      <c r="J36" s="162"/>
      <c r="K36" s="162"/>
      <c r="L36" s="162"/>
      <c r="M36" s="162"/>
      <c r="N36" s="162"/>
      <c r="O36" s="162"/>
      <c r="P36" s="162"/>
      <c r="Q36" s="162"/>
      <c r="R36" s="162"/>
      <c r="S36" s="162">
        <f>PRODUCT(S35,$C$35)</f>
        <v>269.06</v>
      </c>
      <c r="T36" s="162">
        <f>PRODUCT(T35,$C$35)</f>
        <v>269.06</v>
      </c>
      <c r="U36" s="162">
        <f>PRODUCT(U35,$C$35)</f>
        <v>269.06</v>
      </c>
      <c r="V36" s="162">
        <f>PRODUCT(V35,$C$35)</f>
        <v>269.06</v>
      </c>
      <c r="W36" s="162"/>
      <c r="X36" s="162"/>
      <c r="Y36" s="162"/>
      <c r="Z36" s="162">
        <f>PRODUCT(Z35,$C$35)</f>
        <v>358.75</v>
      </c>
      <c r="AA36" s="162">
        <f>PRODUCT(AA35,$C$35)</f>
        <v>358.75</v>
      </c>
      <c r="AB36" s="173">
        <f t="shared" si="1"/>
        <v>1793.74</v>
      </c>
      <c r="AC36" s="176"/>
    </row>
    <row r="37" spans="1:29" s="177" customFormat="1" ht="12.75" customHeight="1">
      <c r="A37" s="169"/>
      <c r="B37" s="182"/>
      <c r="C37" s="190"/>
      <c r="D37" s="183"/>
      <c r="E37" s="183"/>
      <c r="F37" s="183"/>
      <c r="G37" s="180"/>
      <c r="H37" s="175"/>
      <c r="I37" s="175"/>
      <c r="J37" s="175"/>
      <c r="K37" s="175"/>
      <c r="L37" s="175"/>
      <c r="M37" s="175"/>
      <c r="N37" s="175"/>
      <c r="O37" s="175"/>
      <c r="P37" s="175"/>
      <c r="Q37" s="175"/>
      <c r="R37" s="175"/>
      <c r="S37" s="174"/>
      <c r="T37" s="174"/>
      <c r="U37" s="174"/>
      <c r="V37" s="174"/>
      <c r="W37" s="175"/>
      <c r="X37" s="175"/>
      <c r="Y37" s="175"/>
      <c r="Z37" s="174"/>
      <c r="AA37" s="174"/>
      <c r="AB37" s="173">
        <f t="shared" si="1"/>
        <v>0</v>
      </c>
      <c r="AC37" s="176"/>
    </row>
    <row r="38" spans="1:29" s="177" customFormat="1" ht="12.75" customHeight="1">
      <c r="A38" s="169" t="s">
        <v>109</v>
      </c>
      <c r="B38" s="182" t="str">
        <f>'LIC _ COM BDI'!B143</f>
        <v>COBERTURA</v>
      </c>
      <c r="C38" s="190">
        <f>'LIC _ COM BDI'!G146</f>
        <v>88416.74</v>
      </c>
      <c r="D38" s="183"/>
      <c r="E38" s="183"/>
      <c r="F38" s="183"/>
      <c r="G38" s="183"/>
      <c r="H38" s="183"/>
      <c r="I38" s="183"/>
      <c r="J38" s="183"/>
      <c r="K38" s="183"/>
      <c r="L38" s="183"/>
      <c r="M38" s="183"/>
      <c r="N38" s="183"/>
      <c r="O38" s="183"/>
      <c r="P38" s="183"/>
      <c r="Q38" s="183"/>
      <c r="R38" s="183"/>
      <c r="S38" s="183"/>
      <c r="T38" s="183"/>
      <c r="U38" s="161">
        <v>0.15</v>
      </c>
      <c r="V38" s="161">
        <v>0.15</v>
      </c>
      <c r="W38" s="161">
        <v>0.15</v>
      </c>
      <c r="X38" s="161">
        <v>0.15</v>
      </c>
      <c r="Y38" s="161">
        <v>0.4</v>
      </c>
      <c r="Z38" s="161"/>
      <c r="AA38" s="183"/>
      <c r="AB38" s="173">
        <f t="shared" si="1"/>
        <v>1</v>
      </c>
      <c r="AC38" s="176"/>
    </row>
    <row r="39" spans="1:29" s="177" customFormat="1" ht="12.75" customHeight="1">
      <c r="A39" s="169"/>
      <c r="B39" s="182"/>
      <c r="C39" s="190"/>
      <c r="D39" s="183"/>
      <c r="E39" s="183"/>
      <c r="F39" s="183"/>
      <c r="G39" s="183"/>
      <c r="H39" s="183"/>
      <c r="I39" s="183"/>
      <c r="J39" s="183"/>
      <c r="K39" s="183"/>
      <c r="L39" s="183"/>
      <c r="M39" s="183"/>
      <c r="N39" s="183"/>
      <c r="O39" s="183"/>
      <c r="P39" s="183"/>
      <c r="Q39" s="183"/>
      <c r="R39" s="183"/>
      <c r="S39" s="183"/>
      <c r="T39" s="183"/>
      <c r="U39" s="162">
        <f>PRODUCT(U38,$C$38)</f>
        <v>13262.51</v>
      </c>
      <c r="V39" s="162">
        <f>PRODUCT(V38,$C$38)</f>
        <v>13262.51</v>
      </c>
      <c r="W39" s="162">
        <f>PRODUCT(W38,$C$38)</f>
        <v>13262.51</v>
      </c>
      <c r="X39" s="162">
        <f>PRODUCT(X38,$C$38)</f>
        <v>13262.51</v>
      </c>
      <c r="Y39" s="162">
        <f>PRODUCT(Y38,$C$38)</f>
        <v>35366.699999999997</v>
      </c>
      <c r="Z39" s="162"/>
      <c r="AA39" s="183"/>
      <c r="AB39" s="173">
        <f t="shared" si="1"/>
        <v>88416.74</v>
      </c>
      <c r="AC39" s="176"/>
    </row>
    <row r="40" spans="1:29" s="177" customFormat="1" ht="12.75" customHeight="1">
      <c r="A40" s="169"/>
      <c r="B40" s="182"/>
      <c r="C40" s="190"/>
      <c r="D40" s="183"/>
      <c r="E40" s="183"/>
      <c r="F40" s="183"/>
      <c r="G40" s="183"/>
      <c r="H40" s="183"/>
      <c r="I40" s="183"/>
      <c r="J40" s="183"/>
      <c r="K40" s="183"/>
      <c r="L40" s="183"/>
      <c r="M40" s="183"/>
      <c r="N40" s="183"/>
      <c r="O40" s="183"/>
      <c r="P40" s="183"/>
      <c r="Q40" s="183"/>
      <c r="R40" s="183"/>
      <c r="S40" s="183"/>
      <c r="T40" s="183"/>
      <c r="U40" s="174"/>
      <c r="V40" s="174"/>
      <c r="W40" s="174"/>
      <c r="X40" s="174"/>
      <c r="Y40" s="174"/>
      <c r="Z40" s="175"/>
      <c r="AA40" s="183"/>
      <c r="AB40" s="173">
        <f t="shared" si="1"/>
        <v>0</v>
      </c>
      <c r="AC40" s="176"/>
    </row>
    <row r="41" spans="1:29" s="177" customFormat="1" ht="12.75" customHeight="1">
      <c r="A41" s="169" t="s">
        <v>112</v>
      </c>
      <c r="B41" s="182" t="str">
        <f>'LIC _ COM BDI'!B147</f>
        <v>IMPERMEABILIZAÇÃO</v>
      </c>
      <c r="C41" s="190">
        <f>'LIC _ COM BDI'!G152</f>
        <v>305727.78000000003</v>
      </c>
      <c r="D41" s="161"/>
      <c r="E41" s="161"/>
      <c r="F41" s="161"/>
      <c r="G41" s="161"/>
      <c r="H41" s="161"/>
      <c r="I41" s="161">
        <v>0.3</v>
      </c>
      <c r="J41" s="161">
        <v>0.4</v>
      </c>
      <c r="K41" s="161">
        <v>0.15</v>
      </c>
      <c r="L41" s="161">
        <v>0.15</v>
      </c>
      <c r="M41" s="161"/>
      <c r="N41" s="161"/>
      <c r="O41" s="161"/>
      <c r="P41" s="161"/>
      <c r="Q41" s="161"/>
      <c r="R41" s="161"/>
      <c r="S41" s="161"/>
      <c r="T41" s="161"/>
      <c r="U41" s="161"/>
      <c r="V41" s="161"/>
      <c r="W41" s="161"/>
      <c r="X41" s="161"/>
      <c r="Y41" s="161"/>
      <c r="Z41" s="161"/>
      <c r="AA41" s="161"/>
      <c r="AB41" s="173">
        <f t="shared" si="1"/>
        <v>1</v>
      </c>
      <c r="AC41" s="176"/>
    </row>
    <row r="42" spans="1:29" s="177" customFormat="1" ht="12.75" customHeight="1">
      <c r="A42" s="169"/>
      <c r="B42" s="182"/>
      <c r="C42" s="190"/>
      <c r="D42" s="162"/>
      <c r="E42" s="162"/>
      <c r="F42" s="162"/>
      <c r="G42" s="162"/>
      <c r="H42" s="162"/>
      <c r="I42" s="162">
        <f>PRODUCT(I41,$C$41)</f>
        <v>91718.33</v>
      </c>
      <c r="J42" s="162">
        <f>PRODUCT(J41,$C$41)</f>
        <v>122291.11</v>
      </c>
      <c r="K42" s="162">
        <f>PRODUCT(K41,$C$41)</f>
        <v>45859.17</v>
      </c>
      <c r="L42" s="162">
        <f>PRODUCT(L41,$C$41)</f>
        <v>45859.17</v>
      </c>
      <c r="M42" s="162"/>
      <c r="N42" s="162"/>
      <c r="O42" s="162"/>
      <c r="P42" s="162"/>
      <c r="Q42" s="162"/>
      <c r="R42" s="162"/>
      <c r="S42" s="162"/>
      <c r="T42" s="162"/>
      <c r="U42" s="162"/>
      <c r="V42" s="162"/>
      <c r="W42" s="162"/>
      <c r="X42" s="162"/>
      <c r="Y42" s="162"/>
      <c r="Z42" s="162"/>
      <c r="AA42" s="162"/>
      <c r="AB42" s="173">
        <f t="shared" si="1"/>
        <v>305727.78000000003</v>
      </c>
      <c r="AC42" s="176"/>
    </row>
    <row r="43" spans="1:29" s="177" customFormat="1" ht="12.75" customHeight="1">
      <c r="A43" s="169"/>
      <c r="B43" s="182"/>
      <c r="C43" s="190"/>
      <c r="D43" s="175"/>
      <c r="E43" s="175"/>
      <c r="F43" s="175"/>
      <c r="G43" s="175"/>
      <c r="H43" s="175"/>
      <c r="I43" s="174"/>
      <c r="J43" s="174"/>
      <c r="K43" s="174"/>
      <c r="L43" s="174"/>
      <c r="M43" s="175"/>
      <c r="N43" s="175"/>
      <c r="O43" s="175"/>
      <c r="P43" s="175"/>
      <c r="Q43" s="175"/>
      <c r="R43" s="175"/>
      <c r="S43" s="175"/>
      <c r="T43" s="175"/>
      <c r="U43" s="175"/>
      <c r="V43" s="175"/>
      <c r="W43" s="175"/>
      <c r="X43" s="175"/>
      <c r="Y43" s="175"/>
      <c r="Z43" s="175"/>
      <c r="AA43" s="175"/>
      <c r="AB43" s="173">
        <f t="shared" si="1"/>
        <v>0</v>
      </c>
      <c r="AC43" s="176"/>
    </row>
    <row r="44" spans="1:29" s="177" customFormat="1" ht="12.75" customHeight="1">
      <c r="A44" s="169" t="s">
        <v>117</v>
      </c>
      <c r="B44" s="182" t="str">
        <f>'LIC _ COM BDI'!B153</f>
        <v>REVESTIMENTO</v>
      </c>
      <c r="C44" s="190">
        <f>'LIC _ COM BDI'!G169</f>
        <v>2392985.13</v>
      </c>
      <c r="D44" s="161"/>
      <c r="E44" s="161"/>
      <c r="F44" s="161"/>
      <c r="G44" s="161"/>
      <c r="H44" s="165"/>
      <c r="I44" s="165"/>
      <c r="J44" s="165"/>
      <c r="K44" s="165"/>
      <c r="L44" s="165"/>
      <c r="M44" s="165"/>
      <c r="N44" s="161">
        <v>0.1</v>
      </c>
      <c r="O44" s="161">
        <v>0.1</v>
      </c>
      <c r="P44" s="161">
        <v>0.1</v>
      </c>
      <c r="Q44" s="161">
        <v>0.1</v>
      </c>
      <c r="R44" s="165">
        <v>0.2</v>
      </c>
      <c r="S44" s="165">
        <v>0.2</v>
      </c>
      <c r="T44" s="165">
        <v>0.2</v>
      </c>
      <c r="U44" s="165"/>
      <c r="V44" s="165"/>
      <c r="W44" s="165"/>
      <c r="X44" s="165"/>
      <c r="Y44" s="165"/>
      <c r="Z44" s="161"/>
      <c r="AA44" s="161"/>
      <c r="AB44" s="173">
        <f t="shared" si="1"/>
        <v>1</v>
      </c>
      <c r="AC44" s="176"/>
    </row>
    <row r="45" spans="1:29" s="177" customFormat="1" ht="12.75" customHeight="1">
      <c r="A45" s="169"/>
      <c r="B45" s="182"/>
      <c r="C45" s="190"/>
      <c r="D45" s="162"/>
      <c r="E45" s="162"/>
      <c r="F45" s="162"/>
      <c r="G45" s="162"/>
      <c r="H45" s="162"/>
      <c r="I45" s="162"/>
      <c r="J45" s="162"/>
      <c r="K45" s="162"/>
      <c r="L45" s="162"/>
      <c r="M45" s="162"/>
      <c r="N45" s="162">
        <f t="shared" ref="N45:T45" si="8">PRODUCT(N44,$C$44)</f>
        <v>239298.51</v>
      </c>
      <c r="O45" s="162">
        <f t="shared" si="8"/>
        <v>239298.51</v>
      </c>
      <c r="P45" s="162">
        <f t="shared" si="8"/>
        <v>239298.51</v>
      </c>
      <c r="Q45" s="162">
        <f t="shared" si="8"/>
        <v>239298.51</v>
      </c>
      <c r="R45" s="162">
        <f t="shared" si="8"/>
        <v>478597.03</v>
      </c>
      <c r="S45" s="162">
        <f t="shared" si="8"/>
        <v>478597.03</v>
      </c>
      <c r="T45" s="162">
        <f t="shared" si="8"/>
        <v>478597.03</v>
      </c>
      <c r="U45" s="162"/>
      <c r="V45" s="162"/>
      <c r="W45" s="162"/>
      <c r="X45" s="162"/>
      <c r="Y45" s="162"/>
      <c r="Z45" s="162"/>
      <c r="AA45" s="162"/>
      <c r="AB45" s="173">
        <f t="shared" si="1"/>
        <v>2392985.13</v>
      </c>
      <c r="AC45" s="176"/>
    </row>
    <row r="46" spans="1:29" s="177" customFormat="1" ht="12.75" customHeight="1">
      <c r="A46" s="169"/>
      <c r="B46" s="182"/>
      <c r="C46" s="190"/>
      <c r="D46" s="175"/>
      <c r="E46" s="175"/>
      <c r="F46" s="175"/>
      <c r="G46" s="175"/>
      <c r="H46" s="175"/>
      <c r="I46" s="175"/>
      <c r="J46" s="175"/>
      <c r="K46" s="175"/>
      <c r="L46" s="175"/>
      <c r="M46" s="175"/>
      <c r="N46" s="174"/>
      <c r="O46" s="174"/>
      <c r="P46" s="174"/>
      <c r="Q46" s="174"/>
      <c r="R46" s="174"/>
      <c r="S46" s="174"/>
      <c r="T46" s="174"/>
      <c r="U46" s="175"/>
      <c r="V46" s="175"/>
      <c r="W46" s="175"/>
      <c r="X46" s="175"/>
      <c r="Y46" s="175"/>
      <c r="Z46" s="175"/>
      <c r="AA46" s="175"/>
      <c r="AB46" s="173">
        <f t="shared" si="1"/>
        <v>0</v>
      </c>
      <c r="AC46" s="176"/>
    </row>
    <row r="47" spans="1:29" s="177" customFormat="1" ht="12.75" customHeight="1">
      <c r="A47" s="169" t="s">
        <v>123</v>
      </c>
      <c r="B47" s="182" t="str">
        <f>'LIC _ COM BDI'!B170</f>
        <v>FORRO</v>
      </c>
      <c r="C47" s="190">
        <f>'LIC _ COM BDI'!G174</f>
        <v>108679.12</v>
      </c>
      <c r="D47" s="161"/>
      <c r="E47" s="161"/>
      <c r="F47" s="161"/>
      <c r="G47" s="161"/>
      <c r="H47" s="165"/>
      <c r="I47" s="165"/>
      <c r="J47" s="165"/>
      <c r="K47" s="165"/>
      <c r="L47" s="165"/>
      <c r="M47" s="165"/>
      <c r="N47" s="165"/>
      <c r="O47" s="165"/>
      <c r="P47" s="165"/>
      <c r="Q47" s="165"/>
      <c r="R47" s="165">
        <v>0.1</v>
      </c>
      <c r="S47" s="165">
        <v>0.1</v>
      </c>
      <c r="T47" s="165">
        <v>0.1</v>
      </c>
      <c r="U47" s="165">
        <v>0.1</v>
      </c>
      <c r="V47" s="165">
        <v>0.1</v>
      </c>
      <c r="W47" s="165">
        <v>0.1</v>
      </c>
      <c r="X47" s="165">
        <v>0.4</v>
      </c>
      <c r="Y47" s="165"/>
      <c r="Z47" s="161"/>
      <c r="AA47" s="161"/>
      <c r="AB47" s="173">
        <f t="shared" si="1"/>
        <v>1</v>
      </c>
      <c r="AC47" s="176"/>
    </row>
    <row r="48" spans="1:29" s="177" customFormat="1" ht="12.75" customHeight="1">
      <c r="A48" s="169"/>
      <c r="B48" s="182"/>
      <c r="C48" s="190"/>
      <c r="D48" s="162"/>
      <c r="E48" s="162"/>
      <c r="F48" s="162"/>
      <c r="G48" s="162"/>
      <c r="H48" s="162"/>
      <c r="I48" s="162"/>
      <c r="J48" s="162"/>
      <c r="K48" s="162"/>
      <c r="L48" s="162"/>
      <c r="M48" s="162"/>
      <c r="N48" s="162"/>
      <c r="O48" s="162"/>
      <c r="P48" s="162"/>
      <c r="Q48" s="162"/>
      <c r="R48" s="162">
        <f t="shared" ref="R48:X48" si="9">PRODUCT(R47,$C$47)</f>
        <v>10867.91</v>
      </c>
      <c r="S48" s="162">
        <f t="shared" si="9"/>
        <v>10867.91</v>
      </c>
      <c r="T48" s="162">
        <f t="shared" si="9"/>
        <v>10867.91</v>
      </c>
      <c r="U48" s="162">
        <f t="shared" si="9"/>
        <v>10867.91</v>
      </c>
      <c r="V48" s="162">
        <f t="shared" si="9"/>
        <v>10867.91</v>
      </c>
      <c r="W48" s="162">
        <f t="shared" si="9"/>
        <v>10867.91</v>
      </c>
      <c r="X48" s="162">
        <f t="shared" si="9"/>
        <v>43471.65</v>
      </c>
      <c r="Y48" s="162"/>
      <c r="Z48" s="162"/>
      <c r="AA48" s="162"/>
      <c r="AB48" s="173">
        <f t="shared" si="1"/>
        <v>108679.11</v>
      </c>
      <c r="AC48" s="176"/>
    </row>
    <row r="49" spans="1:29" s="177" customFormat="1" ht="12.75" customHeight="1">
      <c r="A49" s="169"/>
      <c r="B49" s="182"/>
      <c r="C49" s="190"/>
      <c r="D49" s="175"/>
      <c r="E49" s="175"/>
      <c r="F49" s="175"/>
      <c r="G49" s="175"/>
      <c r="H49" s="175"/>
      <c r="I49" s="175"/>
      <c r="J49" s="175"/>
      <c r="K49" s="175"/>
      <c r="L49" s="175"/>
      <c r="M49" s="175"/>
      <c r="N49" s="175"/>
      <c r="O49" s="175"/>
      <c r="P49" s="175"/>
      <c r="Q49" s="175"/>
      <c r="R49" s="174"/>
      <c r="S49" s="174"/>
      <c r="T49" s="174"/>
      <c r="U49" s="174"/>
      <c r="V49" s="174"/>
      <c r="W49" s="174"/>
      <c r="X49" s="174"/>
      <c r="Y49" s="175"/>
      <c r="Z49" s="175"/>
      <c r="AA49" s="175"/>
      <c r="AB49" s="173">
        <f t="shared" si="1"/>
        <v>0</v>
      </c>
      <c r="AC49" s="176"/>
    </row>
    <row r="50" spans="1:29" s="177" customFormat="1" ht="12.75" customHeight="1">
      <c r="A50" s="169" t="s">
        <v>126</v>
      </c>
      <c r="B50" s="182" t="str">
        <f>'LIC _ COM BDI'!B175</f>
        <v>SERRALHERIA</v>
      </c>
      <c r="C50" s="190">
        <f>'LIC _ COM BDI'!G183</f>
        <v>158163.51999999999</v>
      </c>
      <c r="D50" s="161"/>
      <c r="E50" s="161"/>
      <c r="F50" s="161"/>
      <c r="G50" s="161"/>
      <c r="H50" s="165"/>
      <c r="I50" s="165"/>
      <c r="J50" s="165"/>
      <c r="K50" s="165"/>
      <c r="L50" s="165"/>
      <c r="M50" s="165"/>
      <c r="N50" s="165"/>
      <c r="O50" s="165"/>
      <c r="P50" s="165"/>
      <c r="Q50" s="165"/>
      <c r="R50" s="165"/>
      <c r="S50" s="165"/>
      <c r="T50" s="161">
        <v>0.2</v>
      </c>
      <c r="U50" s="165">
        <v>0.2</v>
      </c>
      <c r="V50" s="165">
        <v>0.25</v>
      </c>
      <c r="W50" s="165">
        <v>0.35</v>
      </c>
      <c r="X50" s="165"/>
      <c r="Y50" s="165"/>
      <c r="Z50" s="161"/>
      <c r="AA50" s="161"/>
      <c r="AB50" s="173">
        <f t="shared" si="1"/>
        <v>1</v>
      </c>
      <c r="AC50" s="176"/>
    </row>
    <row r="51" spans="1:29" s="177" customFormat="1" ht="12.75" customHeight="1">
      <c r="A51" s="169"/>
      <c r="B51" s="182"/>
      <c r="C51" s="190"/>
      <c r="D51" s="162"/>
      <c r="E51" s="162"/>
      <c r="F51" s="162"/>
      <c r="G51" s="162"/>
      <c r="H51" s="162"/>
      <c r="I51" s="162"/>
      <c r="J51" s="162"/>
      <c r="K51" s="162"/>
      <c r="L51" s="162"/>
      <c r="M51" s="162"/>
      <c r="N51" s="162"/>
      <c r="O51" s="162"/>
      <c r="P51" s="162"/>
      <c r="Q51" s="162"/>
      <c r="R51" s="162"/>
      <c r="S51" s="162"/>
      <c r="T51" s="162">
        <f>PRODUCT(T50,$C$50)</f>
        <v>31632.7</v>
      </c>
      <c r="U51" s="162">
        <f>PRODUCT(U50,$C$50)</f>
        <v>31632.7</v>
      </c>
      <c r="V51" s="162">
        <f>PRODUCT(V50,$C$50)</f>
        <v>39540.879999999997</v>
      </c>
      <c r="W51" s="162">
        <f>PRODUCT(W50,$C$50)</f>
        <v>55357.23</v>
      </c>
      <c r="X51" s="162"/>
      <c r="Y51" s="162"/>
      <c r="Z51" s="162"/>
      <c r="AA51" s="162"/>
      <c r="AB51" s="173">
        <f t="shared" si="1"/>
        <v>158163.51</v>
      </c>
      <c r="AC51" s="176"/>
    </row>
    <row r="52" spans="1:29" s="177" customFormat="1" ht="12.75" customHeight="1">
      <c r="A52" s="169"/>
      <c r="B52" s="182"/>
      <c r="C52" s="190"/>
      <c r="D52" s="175"/>
      <c r="E52" s="175"/>
      <c r="F52" s="175"/>
      <c r="G52" s="175"/>
      <c r="H52" s="175"/>
      <c r="I52" s="175"/>
      <c r="J52" s="175"/>
      <c r="K52" s="175"/>
      <c r="L52" s="175"/>
      <c r="M52" s="175"/>
      <c r="N52" s="175"/>
      <c r="O52" s="175"/>
      <c r="P52" s="175"/>
      <c r="Q52" s="175"/>
      <c r="R52" s="175"/>
      <c r="S52" s="175"/>
      <c r="T52" s="174"/>
      <c r="U52" s="174"/>
      <c r="V52" s="174"/>
      <c r="W52" s="174"/>
      <c r="X52" s="175"/>
      <c r="Y52" s="175"/>
      <c r="Z52" s="175"/>
      <c r="AA52" s="175"/>
      <c r="AB52" s="173">
        <f t="shared" si="1"/>
        <v>0</v>
      </c>
      <c r="AC52" s="176"/>
    </row>
    <row r="53" spans="1:29" s="177" customFormat="1" ht="12.75" customHeight="1">
      <c r="A53" s="169" t="s">
        <v>133</v>
      </c>
      <c r="B53" s="182" t="str">
        <f>'LIC _ COM BDI'!B184</f>
        <v xml:space="preserve">PINTURA </v>
      </c>
      <c r="C53" s="190">
        <f>'LIC _ COM BDI'!G203</f>
        <v>504765.46</v>
      </c>
      <c r="D53" s="161"/>
      <c r="E53" s="161"/>
      <c r="F53" s="161"/>
      <c r="G53" s="161"/>
      <c r="H53" s="165"/>
      <c r="I53" s="165"/>
      <c r="J53" s="165"/>
      <c r="K53" s="165"/>
      <c r="L53" s="165"/>
      <c r="M53" s="165"/>
      <c r="N53" s="165"/>
      <c r="O53" s="165"/>
      <c r="P53" s="165"/>
      <c r="Q53" s="165"/>
      <c r="R53" s="165"/>
      <c r="S53" s="165"/>
      <c r="T53" s="161">
        <v>0.1</v>
      </c>
      <c r="U53" s="161">
        <v>0.1</v>
      </c>
      <c r="V53" s="161">
        <v>0.1</v>
      </c>
      <c r="W53" s="161">
        <v>0.2</v>
      </c>
      <c r="X53" s="161">
        <v>0.2</v>
      </c>
      <c r="Y53" s="161">
        <v>0.3</v>
      </c>
      <c r="Z53" s="161"/>
      <c r="AA53" s="161"/>
      <c r="AB53" s="173">
        <f t="shared" si="1"/>
        <v>1</v>
      </c>
      <c r="AC53" s="176"/>
    </row>
    <row r="54" spans="1:29" s="177" customFormat="1" ht="12.75" customHeight="1">
      <c r="A54" s="169"/>
      <c r="B54" s="182"/>
      <c r="C54" s="190"/>
      <c r="D54" s="162"/>
      <c r="E54" s="162"/>
      <c r="F54" s="162"/>
      <c r="G54" s="162"/>
      <c r="H54" s="162"/>
      <c r="I54" s="162"/>
      <c r="J54" s="162"/>
      <c r="K54" s="162"/>
      <c r="L54" s="162"/>
      <c r="M54" s="162"/>
      <c r="N54" s="162"/>
      <c r="O54" s="162"/>
      <c r="P54" s="162"/>
      <c r="Q54" s="162"/>
      <c r="R54" s="162"/>
      <c r="S54" s="162"/>
      <c r="T54" s="162">
        <f t="shared" ref="T54:Y54" si="10">PRODUCT(T53,$C$53)</f>
        <v>50476.55</v>
      </c>
      <c r="U54" s="162">
        <f t="shared" si="10"/>
        <v>50476.55</v>
      </c>
      <c r="V54" s="162">
        <f t="shared" si="10"/>
        <v>50476.55</v>
      </c>
      <c r="W54" s="162">
        <f t="shared" si="10"/>
        <v>100953.09</v>
      </c>
      <c r="X54" s="162">
        <f t="shared" si="10"/>
        <v>100953.09</v>
      </c>
      <c r="Y54" s="162">
        <f t="shared" si="10"/>
        <v>151429.64000000001</v>
      </c>
      <c r="Z54" s="162"/>
      <c r="AA54" s="162"/>
      <c r="AB54" s="173">
        <f t="shared" si="1"/>
        <v>504765.47</v>
      </c>
      <c r="AC54" s="176"/>
    </row>
    <row r="55" spans="1:29" s="177" customFormat="1" ht="12.75" customHeight="1">
      <c r="A55" s="169"/>
      <c r="B55" s="182"/>
      <c r="C55" s="190"/>
      <c r="D55" s="175"/>
      <c r="E55" s="175"/>
      <c r="F55" s="175"/>
      <c r="G55" s="175"/>
      <c r="H55" s="175"/>
      <c r="I55" s="175"/>
      <c r="J55" s="175"/>
      <c r="K55" s="175"/>
      <c r="L55" s="175"/>
      <c r="M55" s="175"/>
      <c r="N55" s="175"/>
      <c r="O55" s="175"/>
      <c r="P55" s="175"/>
      <c r="Q55" s="175"/>
      <c r="R55" s="175"/>
      <c r="S55" s="175"/>
      <c r="T55" s="174"/>
      <c r="U55" s="174"/>
      <c r="V55" s="174"/>
      <c r="W55" s="174"/>
      <c r="X55" s="174"/>
      <c r="Y55" s="174"/>
      <c r="Z55" s="175"/>
      <c r="AA55" s="175"/>
      <c r="AB55" s="173">
        <f t="shared" si="1"/>
        <v>0</v>
      </c>
      <c r="AC55" s="176"/>
    </row>
    <row r="56" spans="1:29" s="177" customFormat="1" ht="12.75" customHeight="1">
      <c r="A56" s="169" t="s">
        <v>142</v>
      </c>
      <c r="B56" s="182" t="str">
        <f>'LIC _ COM BDI'!B204</f>
        <v>PAVIMENTAÇÃO</v>
      </c>
      <c r="C56" s="190">
        <f>'LIC _ COM BDI'!G230</f>
        <v>1089995.28</v>
      </c>
      <c r="D56" s="161"/>
      <c r="E56" s="161"/>
      <c r="F56" s="161"/>
      <c r="G56" s="161"/>
      <c r="H56" s="165"/>
      <c r="I56" s="165"/>
      <c r="J56" s="165"/>
      <c r="K56" s="165"/>
      <c r="L56" s="165"/>
      <c r="M56" s="165"/>
      <c r="N56" s="165"/>
      <c r="O56" s="161">
        <v>0.1</v>
      </c>
      <c r="P56" s="161">
        <v>0.1</v>
      </c>
      <c r="Q56" s="161">
        <v>0.1</v>
      </c>
      <c r="R56" s="161">
        <v>0.1</v>
      </c>
      <c r="S56" s="165">
        <v>0.15</v>
      </c>
      <c r="T56" s="165">
        <v>0.15</v>
      </c>
      <c r="U56" s="165">
        <v>0.15</v>
      </c>
      <c r="V56" s="165">
        <v>0.15</v>
      </c>
      <c r="W56" s="165"/>
      <c r="X56" s="165"/>
      <c r="Y56" s="165"/>
      <c r="Z56" s="161"/>
      <c r="AA56" s="161"/>
      <c r="AB56" s="173">
        <f t="shared" si="1"/>
        <v>1</v>
      </c>
      <c r="AC56" s="176"/>
    </row>
    <row r="57" spans="1:29" s="177" customFormat="1" ht="12.75" customHeight="1">
      <c r="A57" s="169"/>
      <c r="B57" s="182"/>
      <c r="C57" s="190"/>
      <c r="D57" s="162"/>
      <c r="E57" s="162"/>
      <c r="F57" s="162"/>
      <c r="G57" s="162"/>
      <c r="H57" s="162"/>
      <c r="I57" s="162"/>
      <c r="J57" s="162"/>
      <c r="K57" s="162"/>
      <c r="L57" s="162"/>
      <c r="M57" s="162"/>
      <c r="N57" s="162"/>
      <c r="O57" s="162">
        <f t="shared" ref="O57:V57" si="11">PRODUCT(O56,$C$56)</f>
        <v>108999.53</v>
      </c>
      <c r="P57" s="162">
        <f t="shared" si="11"/>
        <v>108999.53</v>
      </c>
      <c r="Q57" s="162">
        <f t="shared" si="11"/>
        <v>108999.53</v>
      </c>
      <c r="R57" s="162">
        <f t="shared" si="11"/>
        <v>108999.53</v>
      </c>
      <c r="S57" s="162">
        <f t="shared" si="11"/>
        <v>163499.29</v>
      </c>
      <c r="T57" s="162">
        <f t="shared" si="11"/>
        <v>163499.29</v>
      </c>
      <c r="U57" s="162">
        <f t="shared" si="11"/>
        <v>163499.29</v>
      </c>
      <c r="V57" s="162">
        <f t="shared" si="11"/>
        <v>163499.29</v>
      </c>
      <c r="W57" s="162"/>
      <c r="X57" s="162"/>
      <c r="Y57" s="162"/>
      <c r="Z57" s="162"/>
      <c r="AA57" s="162"/>
      <c r="AB57" s="173">
        <f t="shared" si="1"/>
        <v>1089995.28</v>
      </c>
      <c r="AC57" s="176"/>
    </row>
    <row r="58" spans="1:29" s="177" customFormat="1" ht="12.75" customHeight="1">
      <c r="A58" s="169"/>
      <c r="B58" s="182"/>
      <c r="C58" s="190"/>
      <c r="D58" s="175"/>
      <c r="E58" s="175"/>
      <c r="F58" s="175"/>
      <c r="G58" s="175"/>
      <c r="H58" s="175"/>
      <c r="I58" s="175"/>
      <c r="J58" s="175"/>
      <c r="K58" s="175"/>
      <c r="L58" s="175"/>
      <c r="M58" s="175"/>
      <c r="N58" s="175"/>
      <c r="O58" s="174"/>
      <c r="P58" s="174"/>
      <c r="Q58" s="174"/>
      <c r="R58" s="174"/>
      <c r="S58" s="174"/>
      <c r="T58" s="174"/>
      <c r="U58" s="174"/>
      <c r="V58" s="174"/>
      <c r="W58" s="175"/>
      <c r="X58" s="175"/>
      <c r="Y58" s="175"/>
      <c r="Z58" s="175"/>
      <c r="AA58" s="175"/>
      <c r="AB58" s="173">
        <f t="shared" si="1"/>
        <v>0</v>
      </c>
      <c r="AC58" s="176"/>
    </row>
    <row r="59" spans="1:29" s="177" customFormat="1" ht="12.75" customHeight="1">
      <c r="A59" s="169" t="s">
        <v>153</v>
      </c>
      <c r="B59" s="182" t="str">
        <f>'LIC _ COM BDI'!B231</f>
        <v>BANCADAS</v>
      </c>
      <c r="C59" s="190">
        <f>'LIC _ COM BDI'!G239</f>
        <v>10554.46</v>
      </c>
      <c r="D59" s="161"/>
      <c r="E59" s="161"/>
      <c r="F59" s="161"/>
      <c r="G59" s="161"/>
      <c r="H59" s="165"/>
      <c r="I59" s="165"/>
      <c r="J59" s="165"/>
      <c r="K59" s="165"/>
      <c r="L59" s="165"/>
      <c r="M59" s="165"/>
      <c r="N59" s="165"/>
      <c r="O59" s="165"/>
      <c r="P59" s="161">
        <v>0.2</v>
      </c>
      <c r="Q59" s="161">
        <v>0.2</v>
      </c>
      <c r="R59" s="161">
        <v>0.2</v>
      </c>
      <c r="S59" s="161">
        <v>0.2</v>
      </c>
      <c r="T59" s="161">
        <v>0.2</v>
      </c>
      <c r="U59" s="165"/>
      <c r="V59" s="165"/>
      <c r="W59" s="165"/>
      <c r="X59" s="165"/>
      <c r="Y59" s="165"/>
      <c r="Z59" s="161"/>
      <c r="AA59" s="161"/>
      <c r="AB59" s="173">
        <f t="shared" si="1"/>
        <v>1</v>
      </c>
      <c r="AC59" s="176"/>
    </row>
    <row r="60" spans="1:29" s="177" customFormat="1" ht="12.75" customHeight="1">
      <c r="A60" s="169"/>
      <c r="B60" s="182"/>
      <c r="C60" s="190"/>
      <c r="D60" s="162"/>
      <c r="E60" s="162"/>
      <c r="F60" s="162"/>
      <c r="G60" s="162"/>
      <c r="H60" s="162"/>
      <c r="I60" s="162"/>
      <c r="J60" s="162"/>
      <c r="K60" s="162"/>
      <c r="L60" s="162"/>
      <c r="M60" s="162"/>
      <c r="N60" s="162"/>
      <c r="O60" s="162"/>
      <c r="P60" s="162">
        <f>PRODUCT(P59,$C$59)</f>
        <v>2110.89</v>
      </c>
      <c r="Q60" s="162">
        <f>PRODUCT(Q59,$C$59)</f>
        <v>2110.89</v>
      </c>
      <c r="R60" s="162">
        <f>PRODUCT(R59,$C$59)</f>
        <v>2110.89</v>
      </c>
      <c r="S60" s="162">
        <f>PRODUCT(S59,$C$59)</f>
        <v>2110.89</v>
      </c>
      <c r="T60" s="162">
        <f>PRODUCT(T59,$C$59)</f>
        <v>2110.89</v>
      </c>
      <c r="U60" s="162"/>
      <c r="V60" s="162"/>
      <c r="W60" s="162"/>
      <c r="X60" s="162"/>
      <c r="Y60" s="162"/>
      <c r="Z60" s="162"/>
      <c r="AA60" s="162"/>
      <c r="AB60" s="173">
        <f t="shared" si="1"/>
        <v>10554.45</v>
      </c>
      <c r="AC60" s="176"/>
    </row>
    <row r="61" spans="1:29" s="177" customFormat="1" ht="12.75" customHeight="1">
      <c r="A61" s="169"/>
      <c r="B61" s="182"/>
      <c r="C61" s="190"/>
      <c r="D61" s="175"/>
      <c r="E61" s="175"/>
      <c r="F61" s="175"/>
      <c r="G61" s="175"/>
      <c r="H61" s="175"/>
      <c r="I61" s="175"/>
      <c r="J61" s="175"/>
      <c r="K61" s="175"/>
      <c r="L61" s="175"/>
      <c r="M61" s="175"/>
      <c r="N61" s="175"/>
      <c r="O61" s="175"/>
      <c r="P61" s="174"/>
      <c r="Q61" s="174"/>
      <c r="R61" s="174"/>
      <c r="S61" s="174"/>
      <c r="T61" s="174"/>
      <c r="U61" s="175"/>
      <c r="V61" s="175"/>
      <c r="W61" s="175"/>
      <c r="X61" s="175"/>
      <c r="Y61" s="175"/>
      <c r="Z61" s="175"/>
      <c r="AA61" s="175"/>
      <c r="AB61" s="173">
        <f t="shared" si="1"/>
        <v>0</v>
      </c>
      <c r="AC61" s="176"/>
    </row>
    <row r="62" spans="1:29" s="177" customFormat="1" ht="12.75" customHeight="1">
      <c r="A62" s="169" t="s">
        <v>155</v>
      </c>
      <c r="B62" s="182" t="str">
        <f>'LIC _ COM BDI'!B240</f>
        <v>ARMARIOS</v>
      </c>
      <c r="C62" s="190">
        <f>'LIC _ COM BDI'!G242</f>
        <v>7996.6</v>
      </c>
      <c r="D62" s="161"/>
      <c r="E62" s="161"/>
      <c r="F62" s="161"/>
      <c r="G62" s="161"/>
      <c r="H62" s="165"/>
      <c r="I62" s="165"/>
      <c r="J62" s="165"/>
      <c r="K62" s="161">
        <v>0.05</v>
      </c>
      <c r="L62" s="161">
        <v>0.05</v>
      </c>
      <c r="M62" s="161">
        <v>0.05</v>
      </c>
      <c r="N62" s="161">
        <v>0.05</v>
      </c>
      <c r="O62" s="161">
        <v>0.05</v>
      </c>
      <c r="P62" s="161">
        <v>0.1</v>
      </c>
      <c r="Q62" s="161">
        <v>0.1</v>
      </c>
      <c r="R62" s="161">
        <v>0.1</v>
      </c>
      <c r="S62" s="161">
        <v>0.1</v>
      </c>
      <c r="T62" s="161">
        <v>0.1</v>
      </c>
      <c r="U62" s="161">
        <v>0.1</v>
      </c>
      <c r="V62" s="161">
        <v>0.05</v>
      </c>
      <c r="W62" s="161">
        <v>0.05</v>
      </c>
      <c r="X62" s="161">
        <v>0.05</v>
      </c>
      <c r="Y62" s="161"/>
      <c r="Z62" s="161"/>
      <c r="AA62" s="161"/>
      <c r="AB62" s="173">
        <f t="shared" si="1"/>
        <v>1</v>
      </c>
      <c r="AC62" s="176"/>
    </row>
    <row r="63" spans="1:29" s="177" customFormat="1" ht="12.75" customHeight="1">
      <c r="A63" s="169"/>
      <c r="B63" s="182"/>
      <c r="C63" s="190"/>
      <c r="D63" s="162"/>
      <c r="E63" s="162"/>
      <c r="F63" s="162"/>
      <c r="G63" s="162"/>
      <c r="H63" s="162"/>
      <c r="I63" s="162"/>
      <c r="J63" s="162"/>
      <c r="K63" s="162">
        <f t="shared" ref="K63:X63" si="12">PRODUCT(K62,$C$62)</f>
        <v>399.83</v>
      </c>
      <c r="L63" s="162">
        <f t="shared" si="12"/>
        <v>399.83</v>
      </c>
      <c r="M63" s="162">
        <f t="shared" si="12"/>
        <v>399.83</v>
      </c>
      <c r="N63" s="162">
        <f t="shared" si="12"/>
        <v>399.83</v>
      </c>
      <c r="O63" s="162">
        <f t="shared" si="12"/>
        <v>399.83</v>
      </c>
      <c r="P63" s="162">
        <f t="shared" si="12"/>
        <v>799.66</v>
      </c>
      <c r="Q63" s="162">
        <f t="shared" si="12"/>
        <v>799.66</v>
      </c>
      <c r="R63" s="162">
        <f t="shared" si="12"/>
        <v>799.66</v>
      </c>
      <c r="S63" s="162">
        <f t="shared" si="12"/>
        <v>799.66</v>
      </c>
      <c r="T63" s="162">
        <f t="shared" si="12"/>
        <v>799.66</v>
      </c>
      <c r="U63" s="162">
        <f t="shared" si="12"/>
        <v>799.66</v>
      </c>
      <c r="V63" s="162">
        <f t="shared" si="12"/>
        <v>399.83</v>
      </c>
      <c r="W63" s="162">
        <f t="shared" si="12"/>
        <v>399.83</v>
      </c>
      <c r="X63" s="162">
        <f t="shared" si="12"/>
        <v>399.83</v>
      </c>
      <c r="Y63" s="162"/>
      <c r="Z63" s="162"/>
      <c r="AA63" s="162"/>
      <c r="AB63" s="184">
        <f t="shared" si="1"/>
        <v>7996.6</v>
      </c>
      <c r="AC63" s="176"/>
    </row>
    <row r="64" spans="1:29" s="177" customFormat="1" ht="12.75" customHeight="1">
      <c r="A64" s="169"/>
      <c r="B64" s="182"/>
      <c r="C64" s="190"/>
      <c r="D64" s="175"/>
      <c r="E64" s="175"/>
      <c r="F64" s="175"/>
      <c r="G64" s="175"/>
      <c r="H64" s="175"/>
      <c r="I64" s="175"/>
      <c r="J64" s="175"/>
      <c r="K64" s="174"/>
      <c r="L64" s="174"/>
      <c r="M64" s="174"/>
      <c r="N64" s="174"/>
      <c r="O64" s="174"/>
      <c r="P64" s="174"/>
      <c r="Q64" s="174"/>
      <c r="R64" s="174"/>
      <c r="S64" s="174"/>
      <c r="T64" s="174"/>
      <c r="U64" s="174"/>
      <c r="V64" s="174"/>
      <c r="W64" s="174"/>
      <c r="X64" s="174"/>
      <c r="Y64" s="175"/>
      <c r="Z64" s="175"/>
      <c r="AA64" s="175"/>
      <c r="AB64" s="173">
        <f t="shared" si="1"/>
        <v>0</v>
      </c>
      <c r="AC64" s="176"/>
    </row>
    <row r="65" spans="1:29" s="177" customFormat="1" ht="12.75" customHeight="1">
      <c r="A65" s="169" t="s">
        <v>155</v>
      </c>
      <c r="B65" s="182" t="str">
        <f>'LIC _ COM BDI'!B243</f>
        <v>ELÉTRICA E SPDA/CABEAMENTO ESTRUTURADO</v>
      </c>
      <c r="C65" s="190">
        <f>'LIC _ COM BDI'!G403</f>
        <v>1074877.29</v>
      </c>
      <c r="D65" s="161"/>
      <c r="E65" s="161"/>
      <c r="F65" s="161"/>
      <c r="G65" s="161"/>
      <c r="H65" s="165"/>
      <c r="I65" s="165"/>
      <c r="J65" s="165"/>
      <c r="K65" s="161">
        <v>0.05</v>
      </c>
      <c r="L65" s="161">
        <v>0.05</v>
      </c>
      <c r="M65" s="161">
        <v>0.05</v>
      </c>
      <c r="N65" s="161">
        <v>0.05</v>
      </c>
      <c r="O65" s="161">
        <v>0.05</v>
      </c>
      <c r="P65" s="161">
        <v>0.1</v>
      </c>
      <c r="Q65" s="161">
        <v>0.1</v>
      </c>
      <c r="R65" s="161">
        <v>0.1</v>
      </c>
      <c r="S65" s="161">
        <v>0.1</v>
      </c>
      <c r="T65" s="161">
        <v>0.1</v>
      </c>
      <c r="U65" s="161">
        <v>0.1</v>
      </c>
      <c r="V65" s="161">
        <v>0.05</v>
      </c>
      <c r="W65" s="161">
        <v>0.05</v>
      </c>
      <c r="X65" s="161">
        <v>0.05</v>
      </c>
      <c r="Y65" s="161"/>
      <c r="Z65" s="161"/>
      <c r="AA65" s="161"/>
      <c r="AB65" s="173">
        <f t="shared" si="1"/>
        <v>1</v>
      </c>
      <c r="AC65" s="176"/>
    </row>
    <row r="66" spans="1:29" s="177" customFormat="1" ht="12.75" customHeight="1">
      <c r="A66" s="169"/>
      <c r="B66" s="182"/>
      <c r="C66" s="190"/>
      <c r="D66" s="162"/>
      <c r="E66" s="162"/>
      <c r="F66" s="162"/>
      <c r="G66" s="162"/>
      <c r="H66" s="162"/>
      <c r="I66" s="162"/>
      <c r="J66" s="162"/>
      <c r="K66" s="162">
        <f>PRODUCT(K65,$C$65)</f>
        <v>53743.86</v>
      </c>
      <c r="L66" s="162">
        <f t="shared" ref="L66:X66" si="13">PRODUCT(L65,$C$65)</f>
        <v>53743.86</v>
      </c>
      <c r="M66" s="162">
        <f t="shared" si="13"/>
        <v>53743.86</v>
      </c>
      <c r="N66" s="162">
        <f t="shared" si="13"/>
        <v>53743.86</v>
      </c>
      <c r="O66" s="162">
        <f t="shared" si="13"/>
        <v>53743.86</v>
      </c>
      <c r="P66" s="162">
        <f t="shared" si="13"/>
        <v>107487.73</v>
      </c>
      <c r="Q66" s="162">
        <f t="shared" si="13"/>
        <v>107487.73</v>
      </c>
      <c r="R66" s="162">
        <f t="shared" si="13"/>
        <v>107487.73</v>
      </c>
      <c r="S66" s="162">
        <f t="shared" si="13"/>
        <v>107487.73</v>
      </c>
      <c r="T66" s="162">
        <f t="shared" si="13"/>
        <v>107487.73</v>
      </c>
      <c r="U66" s="162">
        <f t="shared" si="13"/>
        <v>107487.73</v>
      </c>
      <c r="V66" s="162">
        <f t="shared" si="13"/>
        <v>53743.86</v>
      </c>
      <c r="W66" s="162">
        <f t="shared" si="13"/>
        <v>53743.86</v>
      </c>
      <c r="X66" s="162">
        <f t="shared" si="13"/>
        <v>53743.86</v>
      </c>
      <c r="Y66" s="162"/>
      <c r="Z66" s="162"/>
      <c r="AA66" s="162"/>
      <c r="AB66" s="185">
        <f t="shared" si="1"/>
        <v>1074877.26</v>
      </c>
      <c r="AC66" s="176"/>
    </row>
    <row r="67" spans="1:29" s="177" customFormat="1" ht="12.75" customHeight="1">
      <c r="A67" s="169"/>
      <c r="B67" s="182"/>
      <c r="C67" s="190"/>
      <c r="D67" s="175"/>
      <c r="E67" s="175"/>
      <c r="F67" s="175"/>
      <c r="G67" s="175"/>
      <c r="H67" s="175"/>
      <c r="I67" s="175"/>
      <c r="J67" s="175"/>
      <c r="K67" s="174"/>
      <c r="L67" s="174"/>
      <c r="M67" s="174"/>
      <c r="N67" s="174"/>
      <c r="O67" s="174"/>
      <c r="P67" s="174"/>
      <c r="Q67" s="174"/>
      <c r="R67" s="174"/>
      <c r="S67" s="174"/>
      <c r="T67" s="174"/>
      <c r="U67" s="174"/>
      <c r="V67" s="174"/>
      <c r="W67" s="174"/>
      <c r="X67" s="174"/>
      <c r="Y67" s="175"/>
      <c r="Z67" s="175"/>
      <c r="AA67" s="175"/>
      <c r="AB67" s="173">
        <f t="shared" si="1"/>
        <v>0</v>
      </c>
      <c r="AC67" s="176"/>
    </row>
    <row r="68" spans="1:29" s="177" customFormat="1" ht="12.75" customHeight="1">
      <c r="A68" s="169" t="s">
        <v>156</v>
      </c>
      <c r="B68" s="182" t="str">
        <f>'LIC _ COM BDI'!B404</f>
        <v>INSTALAÇÃO DE AR CONDICIONADO</v>
      </c>
      <c r="C68" s="190">
        <f>'LIC _ COM BDI'!G421</f>
        <v>159794.15</v>
      </c>
      <c r="D68" s="161"/>
      <c r="E68" s="161"/>
      <c r="F68" s="161"/>
      <c r="G68" s="161"/>
      <c r="H68" s="165"/>
      <c r="I68" s="165"/>
      <c r="J68" s="165"/>
      <c r="K68" s="165"/>
      <c r="L68" s="165"/>
      <c r="M68" s="161">
        <v>0.05</v>
      </c>
      <c r="N68" s="165">
        <v>0.05</v>
      </c>
      <c r="O68" s="165">
        <v>0.05</v>
      </c>
      <c r="P68" s="165">
        <v>0.05</v>
      </c>
      <c r="Q68" s="165">
        <v>0.05</v>
      </c>
      <c r="R68" s="165">
        <v>0.05</v>
      </c>
      <c r="S68" s="165">
        <v>0.2</v>
      </c>
      <c r="T68" s="165"/>
      <c r="U68" s="165"/>
      <c r="V68" s="165"/>
      <c r="W68" s="165">
        <v>0.2</v>
      </c>
      <c r="X68" s="165">
        <v>0.3</v>
      </c>
      <c r="Y68" s="165"/>
      <c r="Z68" s="161"/>
      <c r="AA68" s="161"/>
      <c r="AB68" s="173">
        <f t="shared" si="1"/>
        <v>1</v>
      </c>
      <c r="AC68" s="176"/>
    </row>
    <row r="69" spans="1:29" s="177" customFormat="1" ht="12.75" customHeight="1">
      <c r="A69" s="169"/>
      <c r="B69" s="182"/>
      <c r="C69" s="190"/>
      <c r="D69" s="162"/>
      <c r="E69" s="162"/>
      <c r="F69" s="162"/>
      <c r="G69" s="162"/>
      <c r="H69" s="162"/>
      <c r="I69" s="162"/>
      <c r="J69" s="162"/>
      <c r="K69" s="162"/>
      <c r="L69" s="162"/>
      <c r="M69" s="162">
        <f t="shared" ref="M69:S69" si="14">PRODUCT(M68,$C$68)</f>
        <v>7989.71</v>
      </c>
      <c r="N69" s="162">
        <f t="shared" si="14"/>
        <v>7989.71</v>
      </c>
      <c r="O69" s="162">
        <f t="shared" si="14"/>
        <v>7989.71</v>
      </c>
      <c r="P69" s="162">
        <f t="shared" si="14"/>
        <v>7989.71</v>
      </c>
      <c r="Q69" s="162">
        <f t="shared" si="14"/>
        <v>7989.71</v>
      </c>
      <c r="R69" s="162">
        <f t="shared" si="14"/>
        <v>7989.71</v>
      </c>
      <c r="S69" s="162">
        <f t="shared" si="14"/>
        <v>31958.83</v>
      </c>
      <c r="T69" s="162"/>
      <c r="U69" s="162"/>
      <c r="V69" s="162"/>
      <c r="W69" s="162">
        <f>PRODUCT(W68,$C$68)</f>
        <v>31958.83</v>
      </c>
      <c r="X69" s="162">
        <f>PRODUCT(X68,$C$68)</f>
        <v>47938.25</v>
      </c>
      <c r="Y69" s="162"/>
      <c r="Z69" s="162"/>
      <c r="AA69" s="162"/>
      <c r="AB69" s="173">
        <f t="shared" si="1"/>
        <v>159794.17000000001</v>
      </c>
      <c r="AC69" s="176"/>
    </row>
    <row r="70" spans="1:29" s="177" customFormat="1" ht="12.75" customHeight="1">
      <c r="A70" s="169"/>
      <c r="B70" s="182"/>
      <c r="C70" s="190"/>
      <c r="D70" s="175"/>
      <c r="E70" s="175"/>
      <c r="F70" s="175"/>
      <c r="G70" s="175"/>
      <c r="H70" s="175"/>
      <c r="I70" s="175"/>
      <c r="J70" s="175"/>
      <c r="K70" s="175"/>
      <c r="L70" s="175"/>
      <c r="M70" s="174"/>
      <c r="N70" s="174"/>
      <c r="O70" s="174"/>
      <c r="P70" s="174"/>
      <c r="Q70" s="174"/>
      <c r="R70" s="174"/>
      <c r="S70" s="174"/>
      <c r="T70" s="175"/>
      <c r="U70" s="175"/>
      <c r="V70" s="175"/>
      <c r="W70" s="174"/>
      <c r="X70" s="174"/>
      <c r="Y70" s="175"/>
      <c r="Z70" s="175"/>
      <c r="AA70" s="175"/>
      <c r="AB70" s="173">
        <f t="shared" ref="AB70:AB89" si="15">SUM(D70:AA70)</f>
        <v>0</v>
      </c>
      <c r="AC70" s="176"/>
    </row>
    <row r="71" spans="1:29" s="177" customFormat="1" ht="12.75" customHeight="1">
      <c r="A71" s="169" t="s">
        <v>161</v>
      </c>
      <c r="B71" s="182" t="str">
        <f>'LIC _ COM BDI'!B422</f>
        <v>INSTALAÇÕES HIDRÁULICAS E SANITÁRIAS</v>
      </c>
      <c r="C71" s="190">
        <f>'LIC _ COM BDI'!G521</f>
        <v>199746.25</v>
      </c>
      <c r="D71" s="161"/>
      <c r="E71" s="161"/>
      <c r="F71" s="161"/>
      <c r="G71" s="161"/>
      <c r="H71" s="165"/>
      <c r="I71" s="165"/>
      <c r="J71" s="161">
        <v>0.03</v>
      </c>
      <c r="K71" s="161">
        <v>0.03</v>
      </c>
      <c r="L71" s="161">
        <v>0.03</v>
      </c>
      <c r="M71" s="161">
        <v>0.05</v>
      </c>
      <c r="N71" s="161">
        <v>0.05</v>
      </c>
      <c r="O71" s="161">
        <v>0.05</v>
      </c>
      <c r="P71" s="161">
        <v>0.05</v>
      </c>
      <c r="Q71" s="161">
        <v>0.06</v>
      </c>
      <c r="R71" s="161">
        <v>0.1</v>
      </c>
      <c r="S71" s="161">
        <v>0.1</v>
      </c>
      <c r="T71" s="161">
        <v>0.1</v>
      </c>
      <c r="U71" s="161">
        <v>0.15</v>
      </c>
      <c r="V71" s="161">
        <v>0.2</v>
      </c>
      <c r="W71" s="161"/>
      <c r="X71" s="161"/>
      <c r="Y71" s="161"/>
      <c r="Z71" s="161"/>
      <c r="AA71" s="161"/>
      <c r="AB71" s="173">
        <f t="shared" si="15"/>
        <v>1</v>
      </c>
      <c r="AC71" s="176"/>
    </row>
    <row r="72" spans="1:29" s="177" customFormat="1" ht="12.75" customHeight="1">
      <c r="A72" s="169"/>
      <c r="B72" s="182"/>
      <c r="C72" s="190"/>
      <c r="D72" s="162"/>
      <c r="E72" s="162"/>
      <c r="F72" s="162"/>
      <c r="G72" s="162"/>
      <c r="H72" s="162"/>
      <c r="I72" s="162"/>
      <c r="J72" s="162">
        <f t="shared" ref="J72:V72" si="16">PRODUCT(J71,$C$71)</f>
        <v>5992.39</v>
      </c>
      <c r="K72" s="162">
        <f t="shared" si="16"/>
        <v>5992.39</v>
      </c>
      <c r="L72" s="162">
        <f t="shared" si="16"/>
        <v>5992.39</v>
      </c>
      <c r="M72" s="162">
        <f t="shared" si="16"/>
        <v>9987.31</v>
      </c>
      <c r="N72" s="162">
        <f t="shared" si="16"/>
        <v>9987.31</v>
      </c>
      <c r="O72" s="162">
        <f t="shared" si="16"/>
        <v>9987.31</v>
      </c>
      <c r="P72" s="162">
        <f t="shared" si="16"/>
        <v>9987.31</v>
      </c>
      <c r="Q72" s="162">
        <f t="shared" si="16"/>
        <v>11984.78</v>
      </c>
      <c r="R72" s="162">
        <f t="shared" si="16"/>
        <v>19974.63</v>
      </c>
      <c r="S72" s="162">
        <f t="shared" si="16"/>
        <v>19974.63</v>
      </c>
      <c r="T72" s="162">
        <f t="shared" si="16"/>
        <v>19974.63</v>
      </c>
      <c r="U72" s="162">
        <f t="shared" si="16"/>
        <v>29961.94</v>
      </c>
      <c r="V72" s="162">
        <f t="shared" si="16"/>
        <v>39949.25</v>
      </c>
      <c r="W72" s="162"/>
      <c r="X72" s="162"/>
      <c r="Y72" s="162"/>
      <c r="Z72" s="162"/>
      <c r="AA72" s="162"/>
      <c r="AB72" s="173">
        <f t="shared" si="15"/>
        <v>199746.27</v>
      </c>
      <c r="AC72" s="176"/>
    </row>
    <row r="73" spans="1:29" s="177" customFormat="1" ht="12.75" customHeight="1">
      <c r="A73" s="169"/>
      <c r="B73" s="182"/>
      <c r="C73" s="190"/>
      <c r="D73" s="175"/>
      <c r="E73" s="175"/>
      <c r="F73" s="175"/>
      <c r="G73" s="175"/>
      <c r="H73" s="175"/>
      <c r="I73" s="175"/>
      <c r="J73" s="174"/>
      <c r="K73" s="174"/>
      <c r="L73" s="174"/>
      <c r="M73" s="174"/>
      <c r="N73" s="174"/>
      <c r="O73" s="174"/>
      <c r="P73" s="174"/>
      <c r="Q73" s="174"/>
      <c r="R73" s="174"/>
      <c r="S73" s="174"/>
      <c r="T73" s="174"/>
      <c r="U73" s="174"/>
      <c r="V73" s="174"/>
      <c r="W73" s="175"/>
      <c r="X73" s="175"/>
      <c r="Y73" s="175"/>
      <c r="Z73" s="175"/>
      <c r="AA73" s="175"/>
      <c r="AB73" s="173">
        <f t="shared" si="15"/>
        <v>0</v>
      </c>
      <c r="AC73" s="176"/>
    </row>
    <row r="74" spans="1:29" s="177" customFormat="1">
      <c r="A74" s="169" t="s">
        <v>1</v>
      </c>
      <c r="B74" s="182" t="str">
        <f>'LIC _ COM BDI'!B522</f>
        <v>INSTALAÇÕES DE COMBATE A INCÊNDIOS</v>
      </c>
      <c r="C74" s="190">
        <f>'LIC _ COM BDI'!G546</f>
        <v>130207.4</v>
      </c>
      <c r="D74" s="161"/>
      <c r="E74" s="161"/>
      <c r="F74" s="161"/>
      <c r="G74" s="161"/>
      <c r="H74" s="165"/>
      <c r="I74" s="165"/>
      <c r="J74" s="165"/>
      <c r="K74" s="165"/>
      <c r="L74" s="165"/>
      <c r="M74" s="165"/>
      <c r="N74" s="165"/>
      <c r="O74" s="165"/>
      <c r="P74" s="165"/>
      <c r="Q74" s="165"/>
      <c r="R74" s="165"/>
      <c r="S74" s="161"/>
      <c r="T74" s="161"/>
      <c r="U74" s="161"/>
      <c r="V74" s="161"/>
      <c r="W74" s="161"/>
      <c r="X74" s="161">
        <v>0.5</v>
      </c>
      <c r="Y74" s="165">
        <v>0.5</v>
      </c>
      <c r="Z74" s="161"/>
      <c r="AA74" s="161"/>
      <c r="AB74" s="173">
        <f t="shared" si="15"/>
        <v>1</v>
      </c>
      <c r="AC74" s="176"/>
    </row>
    <row r="75" spans="1:29" s="177" customFormat="1" ht="12.75" customHeight="1">
      <c r="A75" s="169"/>
      <c r="B75" s="182"/>
      <c r="C75" s="190"/>
      <c r="D75" s="162"/>
      <c r="E75" s="162"/>
      <c r="F75" s="162"/>
      <c r="G75" s="162"/>
      <c r="H75" s="162"/>
      <c r="I75" s="162"/>
      <c r="J75" s="162"/>
      <c r="K75" s="162"/>
      <c r="L75" s="162"/>
      <c r="M75" s="162"/>
      <c r="N75" s="162"/>
      <c r="O75" s="162"/>
      <c r="P75" s="162"/>
      <c r="Q75" s="162"/>
      <c r="R75" s="162"/>
      <c r="S75" s="162"/>
      <c r="T75" s="162"/>
      <c r="U75" s="162"/>
      <c r="V75" s="162"/>
      <c r="W75" s="162"/>
      <c r="X75" s="162">
        <f>PRODUCT(X74,$C$74)</f>
        <v>65103.7</v>
      </c>
      <c r="Y75" s="162">
        <f>PRODUCT(Y74,$C$74)</f>
        <v>65103.7</v>
      </c>
      <c r="Z75" s="162"/>
      <c r="AA75" s="162"/>
      <c r="AB75" s="173">
        <f t="shared" si="15"/>
        <v>130207.4</v>
      </c>
      <c r="AC75" s="176"/>
    </row>
    <row r="76" spans="1:29" s="177" customFormat="1" ht="12.75" customHeight="1">
      <c r="A76" s="169"/>
      <c r="B76" s="182"/>
      <c r="C76" s="190"/>
      <c r="D76" s="175"/>
      <c r="E76" s="175"/>
      <c r="F76" s="175"/>
      <c r="G76" s="175"/>
      <c r="H76" s="175"/>
      <c r="I76" s="175"/>
      <c r="J76" s="175"/>
      <c r="K76" s="175"/>
      <c r="L76" s="175"/>
      <c r="M76" s="175"/>
      <c r="N76" s="175"/>
      <c r="O76" s="175"/>
      <c r="P76" s="175"/>
      <c r="Q76" s="175"/>
      <c r="R76" s="175"/>
      <c r="S76" s="161"/>
      <c r="T76" s="161"/>
      <c r="U76" s="161"/>
      <c r="V76" s="161"/>
      <c r="W76" s="161"/>
      <c r="X76" s="174"/>
      <c r="Y76" s="174"/>
      <c r="Z76" s="175"/>
      <c r="AA76" s="175"/>
      <c r="AB76" s="173">
        <f t="shared" si="15"/>
        <v>0</v>
      </c>
      <c r="AC76" s="176"/>
    </row>
    <row r="77" spans="1:29" s="177" customFormat="1" ht="12.75" customHeight="1">
      <c r="A77" s="169"/>
      <c r="B77" s="182" t="str">
        <f>'LIC _ COM BDI'!B547</f>
        <v>EQUIPAMENTOS</v>
      </c>
      <c r="C77" s="190">
        <f>'LIC _ COM BDI'!G580</f>
        <v>946911.7</v>
      </c>
      <c r="D77" s="175"/>
      <c r="E77" s="175"/>
      <c r="F77" s="175"/>
      <c r="G77" s="175"/>
      <c r="H77" s="175"/>
      <c r="I77" s="175"/>
      <c r="J77" s="175"/>
      <c r="K77" s="175"/>
      <c r="L77" s="175"/>
      <c r="M77" s="175"/>
      <c r="N77" s="175"/>
      <c r="O77" s="175"/>
      <c r="P77" s="175"/>
      <c r="Q77" s="175"/>
      <c r="R77" s="175"/>
      <c r="S77" s="161">
        <v>0.3</v>
      </c>
      <c r="T77" s="161">
        <v>0.25</v>
      </c>
      <c r="U77" s="161">
        <v>0.1</v>
      </c>
      <c r="V77" s="161">
        <v>0.1</v>
      </c>
      <c r="W77" s="161">
        <v>0.1</v>
      </c>
      <c r="X77" s="161">
        <v>0.1</v>
      </c>
      <c r="Y77" s="165">
        <v>0.05</v>
      </c>
      <c r="Z77" s="175"/>
      <c r="AA77" s="175"/>
      <c r="AB77" s="173">
        <f t="shared" si="15"/>
        <v>1</v>
      </c>
      <c r="AC77" s="176"/>
    </row>
    <row r="78" spans="1:29" s="177" customFormat="1" ht="12.75" customHeight="1">
      <c r="A78" s="169"/>
      <c r="B78" s="182"/>
      <c r="C78" s="190"/>
      <c r="D78" s="175"/>
      <c r="E78" s="175"/>
      <c r="F78" s="175"/>
      <c r="G78" s="175"/>
      <c r="H78" s="175"/>
      <c r="I78" s="175"/>
      <c r="J78" s="175"/>
      <c r="K78" s="175"/>
      <c r="L78" s="175"/>
      <c r="M78" s="175"/>
      <c r="N78" s="175"/>
      <c r="O78" s="175"/>
      <c r="P78" s="175"/>
      <c r="Q78" s="175"/>
      <c r="R78" s="175"/>
      <c r="S78" s="162">
        <f>PRODUCT(S77,$C$77:C77)</f>
        <v>284073.51</v>
      </c>
      <c r="T78" s="162">
        <f>PRODUCT(T77,$C$77:C77)</f>
        <v>236727.93</v>
      </c>
      <c r="U78" s="162">
        <f>PRODUCT(U77,$C$77:E77)</f>
        <v>94691.17</v>
      </c>
      <c r="V78" s="162">
        <f>PRODUCT(V77,$C$77:C77)</f>
        <v>94691.17</v>
      </c>
      <c r="W78" s="162">
        <f>PRODUCT(W77,$C$77:C77)</f>
        <v>94691.17</v>
      </c>
      <c r="X78" s="162">
        <f>PRODUCT(X77,$C$77:C77)</f>
        <v>94691.17</v>
      </c>
      <c r="Y78" s="162">
        <f>PRODUCT(Y77,$C$77:C77)</f>
        <v>47345.59</v>
      </c>
      <c r="Z78" s="175"/>
      <c r="AA78" s="175"/>
      <c r="AB78" s="173">
        <f t="shared" si="15"/>
        <v>946911.71</v>
      </c>
      <c r="AC78" s="176"/>
    </row>
    <row r="79" spans="1:29" s="177" customFormat="1" ht="12.75" customHeight="1">
      <c r="A79" s="169"/>
      <c r="B79" s="182"/>
      <c r="C79" s="190"/>
      <c r="D79" s="175"/>
      <c r="E79" s="175"/>
      <c r="F79" s="175"/>
      <c r="G79" s="175"/>
      <c r="H79" s="175"/>
      <c r="I79" s="175"/>
      <c r="J79" s="175"/>
      <c r="K79" s="175"/>
      <c r="L79" s="175"/>
      <c r="M79" s="175"/>
      <c r="N79" s="175"/>
      <c r="O79" s="175"/>
      <c r="P79" s="175"/>
      <c r="Q79" s="175"/>
      <c r="R79" s="175"/>
      <c r="S79" s="174"/>
      <c r="T79" s="174"/>
      <c r="U79" s="174"/>
      <c r="V79" s="174"/>
      <c r="W79" s="174"/>
      <c r="X79" s="174"/>
      <c r="Y79" s="174"/>
      <c r="Z79" s="175"/>
      <c r="AA79" s="175"/>
      <c r="AB79" s="173">
        <f t="shared" si="15"/>
        <v>0</v>
      </c>
      <c r="AC79" s="176"/>
    </row>
    <row r="80" spans="1:29" s="177" customFormat="1" ht="12.75" customHeight="1">
      <c r="A80" s="169" t="s">
        <v>3</v>
      </c>
      <c r="B80" s="182" t="str">
        <f>'LIC _ COM BDI'!B581</f>
        <v>PAISAGISMO</v>
      </c>
      <c r="C80" s="190">
        <f>'LIC _ COM BDI'!G588</f>
        <v>19662.830000000002</v>
      </c>
      <c r="D80" s="161"/>
      <c r="E80" s="161"/>
      <c r="F80" s="161"/>
      <c r="G80" s="161"/>
      <c r="H80" s="165"/>
      <c r="I80" s="165"/>
      <c r="J80" s="165"/>
      <c r="K80" s="165"/>
      <c r="L80" s="165"/>
      <c r="M80" s="165"/>
      <c r="N80" s="165"/>
      <c r="O80" s="165"/>
      <c r="P80" s="165"/>
      <c r="Q80" s="165"/>
      <c r="R80" s="165"/>
      <c r="S80" s="165"/>
      <c r="T80" s="165"/>
      <c r="U80" s="161">
        <v>0.2</v>
      </c>
      <c r="V80" s="161">
        <v>0.3</v>
      </c>
      <c r="W80" s="161">
        <v>0.47</v>
      </c>
      <c r="X80" s="161">
        <v>0.03</v>
      </c>
      <c r="Y80" s="165"/>
      <c r="Z80" s="161"/>
      <c r="AA80" s="161"/>
      <c r="AB80" s="173">
        <f t="shared" si="15"/>
        <v>1</v>
      </c>
      <c r="AC80" s="176"/>
    </row>
    <row r="81" spans="1:29" s="177" customFormat="1" ht="12.75" customHeight="1">
      <c r="A81" s="169"/>
      <c r="B81" s="182"/>
      <c r="C81" s="190"/>
      <c r="D81" s="162"/>
      <c r="E81" s="162"/>
      <c r="F81" s="162"/>
      <c r="G81" s="162"/>
      <c r="H81" s="162"/>
      <c r="I81" s="162"/>
      <c r="J81" s="162"/>
      <c r="K81" s="162"/>
      <c r="L81" s="162"/>
      <c r="M81" s="162"/>
      <c r="N81" s="162"/>
      <c r="O81" s="162"/>
      <c r="P81" s="162"/>
      <c r="Q81" s="162"/>
      <c r="R81" s="162"/>
      <c r="S81" s="162"/>
      <c r="T81" s="162"/>
      <c r="U81" s="162">
        <f>PRODUCT(U80,$C$80)</f>
        <v>3932.57</v>
      </c>
      <c r="V81" s="162">
        <f>PRODUCT(V80,$C$80)</f>
        <v>5898.85</v>
      </c>
      <c r="W81" s="162">
        <f>PRODUCT(W80,$C$80)</f>
        <v>9241.5300000000007</v>
      </c>
      <c r="X81" s="162">
        <f>PRODUCT(X80,$C$80)</f>
        <v>589.88</v>
      </c>
      <c r="Y81" s="162"/>
      <c r="Z81" s="162"/>
      <c r="AA81" s="162"/>
      <c r="AB81" s="173">
        <f t="shared" si="15"/>
        <v>19662.830000000002</v>
      </c>
      <c r="AC81" s="176"/>
    </row>
    <row r="82" spans="1:29" s="177" customFormat="1" ht="12.75" customHeight="1">
      <c r="A82" s="169"/>
      <c r="B82" s="182"/>
      <c r="C82" s="190"/>
      <c r="D82" s="161"/>
      <c r="E82" s="161"/>
      <c r="F82" s="161"/>
      <c r="G82" s="161"/>
      <c r="H82" s="165"/>
      <c r="I82" s="165"/>
      <c r="J82" s="165"/>
      <c r="K82" s="165"/>
      <c r="L82" s="165"/>
      <c r="M82" s="165"/>
      <c r="N82" s="165"/>
      <c r="O82" s="165"/>
      <c r="P82" s="165"/>
      <c r="Q82" s="165"/>
      <c r="R82" s="165"/>
      <c r="S82" s="165"/>
      <c r="T82" s="165"/>
      <c r="U82" s="174"/>
      <c r="V82" s="174"/>
      <c r="W82" s="174"/>
      <c r="X82" s="174"/>
      <c r="Y82" s="165"/>
      <c r="Z82" s="161"/>
      <c r="AA82" s="161"/>
      <c r="AB82" s="173">
        <f t="shared" si="15"/>
        <v>0</v>
      </c>
      <c r="AC82" s="176"/>
    </row>
    <row r="83" spans="1:29" s="177" customFormat="1" ht="12.75" customHeight="1">
      <c r="A83" s="169" t="s">
        <v>3</v>
      </c>
      <c r="B83" s="182" t="str">
        <f>'LIC _ COM BDI'!B589</f>
        <v>LIMPEZA FINAL PARA ENTREGA DA OBRA</v>
      </c>
      <c r="C83" s="190">
        <f>'LIC _ COM BDI'!G591</f>
        <v>24068.720000000001</v>
      </c>
      <c r="D83" s="161"/>
      <c r="E83" s="161"/>
      <c r="F83" s="161"/>
      <c r="G83" s="161"/>
      <c r="H83" s="165"/>
      <c r="I83" s="165"/>
      <c r="J83" s="165"/>
      <c r="K83" s="165"/>
      <c r="L83" s="165"/>
      <c r="M83" s="165"/>
      <c r="N83" s="165"/>
      <c r="O83" s="165"/>
      <c r="P83" s="165"/>
      <c r="Q83" s="165"/>
      <c r="R83" s="165"/>
      <c r="S83" s="165"/>
      <c r="T83" s="165"/>
      <c r="U83" s="161"/>
      <c r="V83" s="161"/>
      <c r="W83" s="161"/>
      <c r="X83" s="161">
        <v>0.15</v>
      </c>
      <c r="Y83" s="161">
        <v>0.15</v>
      </c>
      <c r="Z83" s="161">
        <v>0.35</v>
      </c>
      <c r="AA83" s="161">
        <v>0.35</v>
      </c>
      <c r="AB83" s="173">
        <f t="shared" si="15"/>
        <v>1</v>
      </c>
      <c r="AC83" s="176"/>
    </row>
    <row r="84" spans="1:29" s="177" customFormat="1" ht="12.75" customHeight="1">
      <c r="A84" s="169"/>
      <c r="B84" s="182"/>
      <c r="C84" s="190"/>
      <c r="D84" s="162"/>
      <c r="E84" s="162"/>
      <c r="F84" s="162"/>
      <c r="G84" s="162"/>
      <c r="H84" s="162"/>
      <c r="I84" s="162"/>
      <c r="J84" s="162"/>
      <c r="K84" s="162"/>
      <c r="L84" s="162"/>
      <c r="M84" s="162"/>
      <c r="N84" s="162"/>
      <c r="O84" s="162"/>
      <c r="P84" s="162"/>
      <c r="Q84" s="162"/>
      <c r="R84" s="162"/>
      <c r="S84" s="162"/>
      <c r="T84" s="162"/>
      <c r="U84" s="162"/>
      <c r="V84" s="162"/>
      <c r="W84" s="162"/>
      <c r="X84" s="162">
        <f>PRODUCT(X83,$C$83)</f>
        <v>3610.31</v>
      </c>
      <c r="Y84" s="162">
        <f t="shared" ref="Y84:AA84" si="17">PRODUCT(Y83,$C$83)</f>
        <v>3610.31</v>
      </c>
      <c r="Z84" s="162">
        <f t="shared" si="17"/>
        <v>8424.0499999999993</v>
      </c>
      <c r="AA84" s="162">
        <f t="shared" si="17"/>
        <v>8424.0499999999993</v>
      </c>
      <c r="AB84" s="185">
        <f t="shared" si="15"/>
        <v>24068.720000000001</v>
      </c>
      <c r="AC84" s="176"/>
    </row>
    <row r="85" spans="1:29" s="177" customFormat="1" ht="12.75" customHeight="1">
      <c r="A85" s="169"/>
      <c r="B85" s="182"/>
      <c r="C85" s="190"/>
      <c r="D85" s="161"/>
      <c r="E85" s="161"/>
      <c r="F85" s="161"/>
      <c r="G85" s="161"/>
      <c r="H85" s="165"/>
      <c r="I85" s="165"/>
      <c r="J85" s="165"/>
      <c r="K85" s="165"/>
      <c r="L85" s="165"/>
      <c r="M85" s="165"/>
      <c r="N85" s="165"/>
      <c r="O85" s="165"/>
      <c r="P85" s="165"/>
      <c r="Q85" s="165"/>
      <c r="R85" s="165"/>
      <c r="S85" s="165"/>
      <c r="T85" s="165"/>
      <c r="U85" s="175"/>
      <c r="V85" s="175"/>
      <c r="W85" s="175"/>
      <c r="X85" s="174"/>
      <c r="Y85" s="174"/>
      <c r="Z85" s="174"/>
      <c r="AA85" s="174"/>
      <c r="AB85" s="173">
        <f t="shared" si="15"/>
        <v>0</v>
      </c>
      <c r="AC85" s="176"/>
    </row>
    <row r="86" spans="1:29" s="177" customFormat="1" ht="12.75" customHeight="1">
      <c r="A86" s="169"/>
      <c r="B86" s="182"/>
      <c r="C86" s="190"/>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73">
        <f t="shared" si="15"/>
        <v>0</v>
      </c>
      <c r="AC86" s="176"/>
    </row>
    <row r="87" spans="1:29" s="177" customFormat="1" ht="12.75" customHeight="1">
      <c r="A87" s="169"/>
      <c r="B87" s="182" t="s">
        <v>192</v>
      </c>
      <c r="C87" s="190"/>
      <c r="D87" s="193">
        <f t="shared" ref="D87:AA87" si="18">(D89/$C$95)</f>
        <v>1.0200000000000001E-2</v>
      </c>
      <c r="E87" s="193">
        <f t="shared" si="18"/>
        <v>1.0200000000000001E-2</v>
      </c>
      <c r="F87" s="193">
        <f t="shared" si="18"/>
        <v>2.7900000000000001E-2</v>
      </c>
      <c r="G87" s="193">
        <f t="shared" si="18"/>
        <v>2.7900000000000001E-2</v>
      </c>
      <c r="H87" s="193">
        <f t="shared" si="18"/>
        <v>1.8800000000000001E-2</v>
      </c>
      <c r="I87" s="193">
        <f t="shared" si="18"/>
        <v>4.9399999999999999E-2</v>
      </c>
      <c r="J87" s="193">
        <f t="shared" si="18"/>
        <v>5.6300000000000003E-2</v>
      </c>
      <c r="K87" s="193">
        <f t="shared" si="18"/>
        <v>3.9100000000000003E-2</v>
      </c>
      <c r="L87" s="193">
        <f t="shared" si="18"/>
        <v>3.9100000000000003E-2</v>
      </c>
      <c r="M87" s="193">
        <f t="shared" si="18"/>
        <v>3.6499999999999998E-2</v>
      </c>
      <c r="N87" s="193">
        <f t="shared" si="18"/>
        <v>5.5399999999999998E-2</v>
      </c>
      <c r="O87" s="193">
        <f t="shared" si="18"/>
        <v>6.3600000000000004E-2</v>
      </c>
      <c r="P87" s="193">
        <f t="shared" si="18"/>
        <v>4.4999999999999998E-2</v>
      </c>
      <c r="Q87" s="193">
        <f t="shared" si="18"/>
        <v>4.58E-2</v>
      </c>
      <c r="R87" s="193">
        <f t="shared" si="18"/>
        <v>6.5600000000000006E-2</v>
      </c>
      <c r="S87" s="193">
        <f t="shared" si="18"/>
        <v>9.9599999999999994E-2</v>
      </c>
      <c r="T87" s="193">
        <f t="shared" si="18"/>
        <v>9.4100000000000003E-2</v>
      </c>
      <c r="U87" s="193">
        <f t="shared" si="18"/>
        <v>4.9000000000000002E-2</v>
      </c>
      <c r="V87" s="193">
        <f t="shared" si="18"/>
        <v>4.5699999999999998E-2</v>
      </c>
      <c r="W87" s="193">
        <f t="shared" si="18"/>
        <v>3.1399999999999997E-2</v>
      </c>
      <c r="X87" s="193">
        <f t="shared" si="18"/>
        <v>3.4700000000000002E-2</v>
      </c>
      <c r="Y87" s="193">
        <f t="shared" si="18"/>
        <v>4.8500000000000001E-2</v>
      </c>
      <c r="Z87" s="193">
        <f t="shared" si="18"/>
        <v>3.3E-3</v>
      </c>
      <c r="AA87" s="193">
        <f t="shared" si="18"/>
        <v>3.3E-3</v>
      </c>
      <c r="AB87" s="173">
        <f t="shared" si="15"/>
        <v>1.0004</v>
      </c>
      <c r="AC87" s="176"/>
    </row>
    <row r="88" spans="1:29" s="177" customFormat="1" ht="12.75" customHeight="1">
      <c r="A88" s="169"/>
      <c r="B88" s="182"/>
      <c r="C88" s="190"/>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76"/>
      <c r="AC88" s="176"/>
    </row>
    <row r="89" spans="1:29" s="177" customFormat="1" ht="12.75" customHeight="1">
      <c r="A89" s="169"/>
      <c r="B89" s="182" t="s">
        <v>193</v>
      </c>
      <c r="C89" s="190"/>
      <c r="D89" s="187">
        <f t="shared" ref="D89:AA89" si="19">SUM(D81,D78,D75,D72,D69,D63,D60,D57,D54,D51,D48,D45,D42,D39,D36,D33,D30,D27,D24,D21,D18,D15,D12,D9,D6)+D84+D66</f>
        <v>134351.34</v>
      </c>
      <c r="E89" s="187">
        <f t="shared" si="19"/>
        <v>134194.01999999999</v>
      </c>
      <c r="F89" s="187">
        <f t="shared" si="19"/>
        <v>368045.34</v>
      </c>
      <c r="G89" s="187">
        <f t="shared" si="19"/>
        <v>368013.87</v>
      </c>
      <c r="H89" s="187">
        <f t="shared" si="19"/>
        <v>248605.07</v>
      </c>
      <c r="I89" s="187">
        <f t="shared" si="19"/>
        <v>652283.88</v>
      </c>
      <c r="J89" s="187">
        <f t="shared" si="19"/>
        <v>742708.33</v>
      </c>
      <c r="K89" s="187">
        <f t="shared" si="19"/>
        <v>515780.41</v>
      </c>
      <c r="L89" s="187">
        <f t="shared" si="19"/>
        <v>515780.41</v>
      </c>
      <c r="M89" s="187">
        <f t="shared" si="19"/>
        <v>481905.87</v>
      </c>
      <c r="N89" s="187">
        <f t="shared" si="19"/>
        <v>730699.3</v>
      </c>
      <c r="O89" s="187">
        <f t="shared" si="19"/>
        <v>839698.83</v>
      </c>
      <c r="P89" s="187">
        <f t="shared" si="19"/>
        <v>593484.99</v>
      </c>
      <c r="Q89" s="187">
        <f t="shared" si="19"/>
        <v>604977.37</v>
      </c>
      <c r="R89" s="187">
        <f t="shared" si="19"/>
        <v>865178.5</v>
      </c>
      <c r="S89" s="187">
        <f t="shared" si="19"/>
        <v>1314302.3700000001</v>
      </c>
      <c r="T89" s="187">
        <f t="shared" si="19"/>
        <v>1241869.9099999999</v>
      </c>
      <c r="U89" s="187">
        <f t="shared" si="19"/>
        <v>646307.62</v>
      </c>
      <c r="V89" s="187">
        <f t="shared" si="19"/>
        <v>602562.24</v>
      </c>
      <c r="W89" s="187">
        <f t="shared" si="19"/>
        <v>414126.62</v>
      </c>
      <c r="X89" s="187">
        <f t="shared" si="19"/>
        <v>457920</v>
      </c>
      <c r="Y89" s="187">
        <f t="shared" si="19"/>
        <v>639480.12</v>
      </c>
      <c r="Z89" s="187">
        <f t="shared" si="19"/>
        <v>42938.55</v>
      </c>
      <c r="AA89" s="187">
        <f t="shared" si="19"/>
        <v>43001.48</v>
      </c>
      <c r="AB89" s="185">
        <f t="shared" si="15"/>
        <v>13198216.439999999</v>
      </c>
      <c r="AC89" s="176"/>
    </row>
    <row r="90" spans="1:29" s="177" customFormat="1" ht="12.75" customHeight="1">
      <c r="A90" s="169"/>
      <c r="B90" s="182"/>
      <c r="C90" s="190"/>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76"/>
      <c r="AC90" s="176"/>
    </row>
    <row r="91" spans="1:29" s="177" customFormat="1" ht="12.75" customHeight="1">
      <c r="A91" s="169"/>
      <c r="B91" s="182" t="s">
        <v>194</v>
      </c>
      <c r="C91" s="190"/>
      <c r="D91" s="193">
        <f>(D87)</f>
        <v>1.0200000000000001E-2</v>
      </c>
      <c r="E91" s="193">
        <f t="shared" ref="E91:AA91" si="20">(E93/$C$95)</f>
        <v>2.0299999999999999E-2</v>
      </c>
      <c r="F91" s="193">
        <f t="shared" si="20"/>
        <v>4.82E-2</v>
      </c>
      <c r="G91" s="193">
        <f t="shared" si="20"/>
        <v>7.6100000000000001E-2</v>
      </c>
      <c r="H91" s="193">
        <f t="shared" si="20"/>
        <v>9.5000000000000001E-2</v>
      </c>
      <c r="I91" s="193">
        <f t="shared" si="20"/>
        <v>0.1444</v>
      </c>
      <c r="J91" s="193">
        <f t="shared" si="20"/>
        <v>0.2006</v>
      </c>
      <c r="K91" s="193">
        <f t="shared" si="20"/>
        <v>0.2397</v>
      </c>
      <c r="L91" s="193">
        <f t="shared" si="20"/>
        <v>0.27879999999999999</v>
      </c>
      <c r="M91" s="193">
        <f t="shared" si="20"/>
        <v>0.31530000000000002</v>
      </c>
      <c r="N91" s="193">
        <f t="shared" si="20"/>
        <v>0.37069999999999997</v>
      </c>
      <c r="O91" s="193">
        <f t="shared" si="20"/>
        <v>0.43430000000000002</v>
      </c>
      <c r="P91" s="193">
        <f t="shared" si="20"/>
        <v>0.4793</v>
      </c>
      <c r="Q91" s="193">
        <f t="shared" si="20"/>
        <v>0.52510000000000001</v>
      </c>
      <c r="R91" s="193">
        <f t="shared" si="20"/>
        <v>0.5907</v>
      </c>
      <c r="S91" s="193">
        <f t="shared" si="20"/>
        <v>0.69020000000000004</v>
      </c>
      <c r="T91" s="193">
        <f t="shared" si="20"/>
        <v>0.7843</v>
      </c>
      <c r="U91" s="193">
        <f t="shared" si="20"/>
        <v>0.83330000000000004</v>
      </c>
      <c r="V91" s="193">
        <f t="shared" si="20"/>
        <v>0.879</v>
      </c>
      <c r="W91" s="193">
        <f t="shared" si="20"/>
        <v>0.9103</v>
      </c>
      <c r="X91" s="193">
        <f t="shared" si="20"/>
        <v>0.94499999999999995</v>
      </c>
      <c r="Y91" s="193">
        <f t="shared" si="20"/>
        <v>0.99350000000000005</v>
      </c>
      <c r="Z91" s="193">
        <f t="shared" si="20"/>
        <v>0.99670000000000003</v>
      </c>
      <c r="AA91" s="193">
        <f t="shared" si="20"/>
        <v>1</v>
      </c>
      <c r="AB91" s="176"/>
      <c r="AC91" s="176"/>
    </row>
    <row r="92" spans="1:29" s="177" customFormat="1" ht="12.75" customHeight="1">
      <c r="A92" s="169"/>
      <c r="B92" s="182"/>
      <c r="C92" s="190"/>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76"/>
      <c r="AC92" s="176"/>
    </row>
    <row r="93" spans="1:29" s="177" customFormat="1" ht="12.75" customHeight="1">
      <c r="A93" s="169"/>
      <c r="B93" s="182" t="s">
        <v>195</v>
      </c>
      <c r="C93" s="190"/>
      <c r="D93" s="187">
        <f>(D89)</f>
        <v>134351.34</v>
      </c>
      <c r="E93" s="187">
        <f>SUM(D93,E89)</f>
        <v>268545.36</v>
      </c>
      <c r="F93" s="187">
        <f t="shared" ref="F93:AA93" si="21">SUM(E93,F89)</f>
        <v>636590.69999999995</v>
      </c>
      <c r="G93" s="187">
        <f t="shared" si="21"/>
        <v>1004604.57</v>
      </c>
      <c r="H93" s="187">
        <f t="shared" si="21"/>
        <v>1253209.6399999999</v>
      </c>
      <c r="I93" s="187">
        <f t="shared" si="21"/>
        <v>1905493.52</v>
      </c>
      <c r="J93" s="187">
        <f t="shared" si="21"/>
        <v>2648201.85</v>
      </c>
      <c r="K93" s="187">
        <f t="shared" si="21"/>
        <v>3163982.26</v>
      </c>
      <c r="L93" s="187">
        <f t="shared" si="21"/>
        <v>3679762.67</v>
      </c>
      <c r="M93" s="187">
        <f t="shared" si="21"/>
        <v>4161668.54</v>
      </c>
      <c r="N93" s="187">
        <f t="shared" si="21"/>
        <v>4892367.84</v>
      </c>
      <c r="O93" s="187">
        <f t="shared" si="21"/>
        <v>5732066.6699999999</v>
      </c>
      <c r="P93" s="187">
        <f t="shared" si="21"/>
        <v>6325551.6600000001</v>
      </c>
      <c r="Q93" s="187">
        <f t="shared" si="21"/>
        <v>6930529.0300000003</v>
      </c>
      <c r="R93" s="187">
        <f t="shared" si="21"/>
        <v>7795707.5300000003</v>
      </c>
      <c r="S93" s="187">
        <f t="shared" si="21"/>
        <v>9110009.9000000004</v>
      </c>
      <c r="T93" s="187">
        <f t="shared" si="21"/>
        <v>10351879.810000001</v>
      </c>
      <c r="U93" s="187">
        <f t="shared" si="21"/>
        <v>10998187.43</v>
      </c>
      <c r="V93" s="187">
        <f t="shared" si="21"/>
        <v>11600749.67</v>
      </c>
      <c r="W93" s="187">
        <f t="shared" si="21"/>
        <v>12014876.289999999</v>
      </c>
      <c r="X93" s="187">
        <f t="shared" si="21"/>
        <v>12472796.289999999</v>
      </c>
      <c r="Y93" s="187">
        <f t="shared" si="21"/>
        <v>13112276.41</v>
      </c>
      <c r="Z93" s="187">
        <f t="shared" si="21"/>
        <v>13155214.960000001</v>
      </c>
      <c r="AA93" s="187">
        <f t="shared" si="21"/>
        <v>13198216.439999999</v>
      </c>
      <c r="AB93" s="188">
        <f>C95-AB89</f>
        <v>-0.12</v>
      </c>
      <c r="AC93" s="176"/>
    </row>
    <row r="94" spans="1:29" s="177" customFormat="1" ht="12.75" customHeight="1">
      <c r="A94" s="169"/>
      <c r="B94" s="182"/>
      <c r="C94" s="190"/>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76"/>
      <c r="AC94" s="176"/>
    </row>
    <row r="95" spans="1:29" s="177" customFormat="1" ht="12.75" customHeight="1">
      <c r="A95" s="163"/>
      <c r="B95" s="167" t="s">
        <v>196</v>
      </c>
      <c r="C95" s="190">
        <f>SUM(C5:C92)</f>
        <v>13198216.32</v>
      </c>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76"/>
      <c r="AC95" s="176"/>
    </row>
    <row r="96" spans="1:29" s="4" customFormat="1" ht="33.950000000000003" customHeight="1">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row>
    <row r="97" spans="1:27" s="4" customFormat="1" ht="33.950000000000003" customHeight="1">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row>
    <row r="109" spans="1:27">
      <c r="C109" s="195"/>
    </row>
  </sheetData>
  <mergeCells count="8">
    <mergeCell ref="A96:AA96"/>
    <mergeCell ref="A97:AA97"/>
    <mergeCell ref="A1:C2"/>
    <mergeCell ref="D1:V2"/>
    <mergeCell ref="W1:X2"/>
    <mergeCell ref="Y1:AA2"/>
    <mergeCell ref="A3:B3"/>
    <mergeCell ref="C3:AA3"/>
  </mergeCells>
  <printOptions horizontalCentered="1"/>
  <pageMargins left="0.67986111111111114" right="0.39374999999999999" top="0.27013888888888887" bottom="0.1701388888888889" header="0.51180555555555562" footer="0.51180555555555562"/>
  <pageSetup paperSize="9" scale="45"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dimension ref="A1:H30"/>
  <sheetViews>
    <sheetView showGridLines="0" workbookViewId="0">
      <pane ySplit="5" topLeftCell="A6" activePane="bottomLeft" state="frozen"/>
      <selection pane="bottomLeft" activeCell="D19" sqref="D19"/>
    </sheetView>
  </sheetViews>
  <sheetFormatPr defaultRowHeight="15"/>
  <cols>
    <col min="1" max="1" width="9.7109375" style="15" customWidth="1"/>
    <col min="2" max="2" width="11.7109375" style="38" customWidth="1"/>
    <col min="3" max="3" width="58.7109375" style="39" customWidth="1"/>
    <col min="4" max="4" width="9.7109375" style="15" customWidth="1"/>
    <col min="5" max="5" width="9.140625" style="15"/>
    <col min="6" max="6" width="4.7109375" style="15" customWidth="1"/>
    <col min="7" max="7" width="9.140625" style="15" hidden="1" customWidth="1"/>
    <col min="8" max="256" width="9.140625" style="15"/>
    <col min="257" max="257" width="10.7109375" style="15" customWidth="1"/>
    <col min="258" max="258" width="45.85546875" style="15" customWidth="1"/>
    <col min="259" max="259" width="17.5703125" style="15" customWidth="1"/>
    <col min="260" max="260" width="11.28515625" style="15" customWidth="1"/>
    <col min="261" max="512" width="9.140625" style="15"/>
    <col min="513" max="513" width="10.7109375" style="15" customWidth="1"/>
    <col min="514" max="514" width="45.85546875" style="15" customWidth="1"/>
    <col min="515" max="515" width="17.5703125" style="15" customWidth="1"/>
    <col min="516" max="516" width="11.28515625" style="15" customWidth="1"/>
    <col min="517" max="768" width="9.140625" style="15"/>
    <col min="769" max="769" width="10.7109375" style="15" customWidth="1"/>
    <col min="770" max="770" width="45.85546875" style="15" customWidth="1"/>
    <col min="771" max="771" width="17.5703125" style="15" customWidth="1"/>
    <col min="772" max="772" width="11.28515625" style="15" customWidth="1"/>
    <col min="773" max="1024" width="9.140625" style="15"/>
    <col min="1025" max="1025" width="10.7109375" style="15" customWidth="1"/>
    <col min="1026" max="1026" width="45.85546875" style="15" customWidth="1"/>
    <col min="1027" max="1027" width="17.5703125" style="15" customWidth="1"/>
    <col min="1028" max="1028" width="11.28515625" style="15" customWidth="1"/>
    <col min="1029" max="1280" width="9.140625" style="15"/>
    <col min="1281" max="1281" width="10.7109375" style="15" customWidth="1"/>
    <col min="1282" max="1282" width="45.85546875" style="15" customWidth="1"/>
    <col min="1283" max="1283" width="17.5703125" style="15" customWidth="1"/>
    <col min="1284" max="1284" width="11.28515625" style="15" customWidth="1"/>
    <col min="1285" max="1536" width="9.140625" style="15"/>
    <col min="1537" max="1537" width="10.7109375" style="15" customWidth="1"/>
    <col min="1538" max="1538" width="45.85546875" style="15" customWidth="1"/>
    <col min="1539" max="1539" width="17.5703125" style="15" customWidth="1"/>
    <col min="1540" max="1540" width="11.28515625" style="15" customWidth="1"/>
    <col min="1541" max="1792" width="9.140625" style="15"/>
    <col min="1793" max="1793" width="10.7109375" style="15" customWidth="1"/>
    <col min="1794" max="1794" width="45.85546875" style="15" customWidth="1"/>
    <col min="1795" max="1795" width="17.5703125" style="15" customWidth="1"/>
    <col min="1796" max="1796" width="11.28515625" style="15" customWidth="1"/>
    <col min="1797" max="2048" width="9.140625" style="15"/>
    <col min="2049" max="2049" width="10.7109375" style="15" customWidth="1"/>
    <col min="2050" max="2050" width="45.85546875" style="15" customWidth="1"/>
    <col min="2051" max="2051" width="17.5703125" style="15" customWidth="1"/>
    <col min="2052" max="2052" width="11.28515625" style="15" customWidth="1"/>
    <col min="2053" max="2304" width="9.140625" style="15"/>
    <col min="2305" max="2305" width="10.7109375" style="15" customWidth="1"/>
    <col min="2306" max="2306" width="45.85546875" style="15" customWidth="1"/>
    <col min="2307" max="2307" width="17.5703125" style="15" customWidth="1"/>
    <col min="2308" max="2308" width="11.28515625" style="15" customWidth="1"/>
    <col min="2309" max="2560" width="9.140625" style="15"/>
    <col min="2561" max="2561" width="10.7109375" style="15" customWidth="1"/>
    <col min="2562" max="2562" width="45.85546875" style="15" customWidth="1"/>
    <col min="2563" max="2563" width="17.5703125" style="15" customWidth="1"/>
    <col min="2564" max="2564" width="11.28515625" style="15" customWidth="1"/>
    <col min="2565" max="2816" width="9.140625" style="15"/>
    <col min="2817" max="2817" width="10.7109375" style="15" customWidth="1"/>
    <col min="2818" max="2818" width="45.85546875" style="15" customWidth="1"/>
    <col min="2819" max="2819" width="17.5703125" style="15" customWidth="1"/>
    <col min="2820" max="2820" width="11.28515625" style="15" customWidth="1"/>
    <col min="2821" max="3072" width="9.140625" style="15"/>
    <col min="3073" max="3073" width="10.7109375" style="15" customWidth="1"/>
    <col min="3074" max="3074" width="45.85546875" style="15" customWidth="1"/>
    <col min="3075" max="3075" width="17.5703125" style="15" customWidth="1"/>
    <col min="3076" max="3076" width="11.28515625" style="15" customWidth="1"/>
    <col min="3077" max="3328" width="9.140625" style="15"/>
    <col min="3329" max="3329" width="10.7109375" style="15" customWidth="1"/>
    <col min="3330" max="3330" width="45.85546875" style="15" customWidth="1"/>
    <col min="3331" max="3331" width="17.5703125" style="15" customWidth="1"/>
    <col min="3332" max="3332" width="11.28515625" style="15" customWidth="1"/>
    <col min="3333" max="3584" width="9.140625" style="15"/>
    <col min="3585" max="3585" width="10.7109375" style="15" customWidth="1"/>
    <col min="3586" max="3586" width="45.85546875" style="15" customWidth="1"/>
    <col min="3587" max="3587" width="17.5703125" style="15" customWidth="1"/>
    <col min="3588" max="3588" width="11.28515625" style="15" customWidth="1"/>
    <col min="3589" max="3840" width="9.140625" style="15"/>
    <col min="3841" max="3841" width="10.7109375" style="15" customWidth="1"/>
    <col min="3842" max="3842" width="45.85546875" style="15" customWidth="1"/>
    <col min="3843" max="3843" width="17.5703125" style="15" customWidth="1"/>
    <col min="3844" max="3844" width="11.28515625" style="15" customWidth="1"/>
    <col min="3845" max="4096" width="9.140625" style="15"/>
    <col min="4097" max="4097" width="10.7109375" style="15" customWidth="1"/>
    <col min="4098" max="4098" width="45.85546875" style="15" customWidth="1"/>
    <col min="4099" max="4099" width="17.5703125" style="15" customWidth="1"/>
    <col min="4100" max="4100" width="11.28515625" style="15" customWidth="1"/>
    <col min="4101" max="4352" width="9.140625" style="15"/>
    <col min="4353" max="4353" width="10.7109375" style="15" customWidth="1"/>
    <col min="4354" max="4354" width="45.85546875" style="15" customWidth="1"/>
    <col min="4355" max="4355" width="17.5703125" style="15" customWidth="1"/>
    <col min="4356" max="4356" width="11.28515625" style="15" customWidth="1"/>
    <col min="4357" max="4608" width="9.140625" style="15"/>
    <col min="4609" max="4609" width="10.7109375" style="15" customWidth="1"/>
    <col min="4610" max="4610" width="45.85546875" style="15" customWidth="1"/>
    <col min="4611" max="4611" width="17.5703125" style="15" customWidth="1"/>
    <col min="4612" max="4612" width="11.28515625" style="15" customWidth="1"/>
    <col min="4613" max="4864" width="9.140625" style="15"/>
    <col min="4865" max="4865" width="10.7109375" style="15" customWidth="1"/>
    <col min="4866" max="4866" width="45.85546875" style="15" customWidth="1"/>
    <col min="4867" max="4867" width="17.5703125" style="15" customWidth="1"/>
    <col min="4868" max="4868" width="11.28515625" style="15" customWidth="1"/>
    <col min="4869" max="5120" width="9.140625" style="15"/>
    <col min="5121" max="5121" width="10.7109375" style="15" customWidth="1"/>
    <col min="5122" max="5122" width="45.85546875" style="15" customWidth="1"/>
    <col min="5123" max="5123" width="17.5703125" style="15" customWidth="1"/>
    <col min="5124" max="5124" width="11.28515625" style="15" customWidth="1"/>
    <col min="5125" max="5376" width="9.140625" style="15"/>
    <col min="5377" max="5377" width="10.7109375" style="15" customWidth="1"/>
    <col min="5378" max="5378" width="45.85546875" style="15" customWidth="1"/>
    <col min="5379" max="5379" width="17.5703125" style="15" customWidth="1"/>
    <col min="5380" max="5380" width="11.28515625" style="15" customWidth="1"/>
    <col min="5381" max="5632" width="9.140625" style="15"/>
    <col min="5633" max="5633" width="10.7109375" style="15" customWidth="1"/>
    <col min="5634" max="5634" width="45.85546875" style="15" customWidth="1"/>
    <col min="5635" max="5635" width="17.5703125" style="15" customWidth="1"/>
    <col min="5636" max="5636" width="11.28515625" style="15" customWidth="1"/>
    <col min="5637" max="5888" width="9.140625" style="15"/>
    <col min="5889" max="5889" width="10.7109375" style="15" customWidth="1"/>
    <col min="5890" max="5890" width="45.85546875" style="15" customWidth="1"/>
    <col min="5891" max="5891" width="17.5703125" style="15" customWidth="1"/>
    <col min="5892" max="5892" width="11.28515625" style="15" customWidth="1"/>
    <col min="5893" max="6144" width="9.140625" style="15"/>
    <col min="6145" max="6145" width="10.7109375" style="15" customWidth="1"/>
    <col min="6146" max="6146" width="45.85546875" style="15" customWidth="1"/>
    <col min="6147" max="6147" width="17.5703125" style="15" customWidth="1"/>
    <col min="6148" max="6148" width="11.28515625" style="15" customWidth="1"/>
    <col min="6149" max="6400" width="9.140625" style="15"/>
    <col min="6401" max="6401" width="10.7109375" style="15" customWidth="1"/>
    <col min="6402" max="6402" width="45.85546875" style="15" customWidth="1"/>
    <col min="6403" max="6403" width="17.5703125" style="15" customWidth="1"/>
    <col min="6404" max="6404" width="11.28515625" style="15" customWidth="1"/>
    <col min="6405" max="6656" width="9.140625" style="15"/>
    <col min="6657" max="6657" width="10.7109375" style="15" customWidth="1"/>
    <col min="6658" max="6658" width="45.85546875" style="15" customWidth="1"/>
    <col min="6659" max="6659" width="17.5703125" style="15" customWidth="1"/>
    <col min="6660" max="6660" width="11.28515625" style="15" customWidth="1"/>
    <col min="6661" max="6912" width="9.140625" style="15"/>
    <col min="6913" max="6913" width="10.7109375" style="15" customWidth="1"/>
    <col min="6914" max="6914" width="45.85546875" style="15" customWidth="1"/>
    <col min="6915" max="6915" width="17.5703125" style="15" customWidth="1"/>
    <col min="6916" max="6916" width="11.28515625" style="15" customWidth="1"/>
    <col min="6917" max="7168" width="9.140625" style="15"/>
    <col min="7169" max="7169" width="10.7109375" style="15" customWidth="1"/>
    <col min="7170" max="7170" width="45.85546875" style="15" customWidth="1"/>
    <col min="7171" max="7171" width="17.5703125" style="15" customWidth="1"/>
    <col min="7172" max="7172" width="11.28515625" style="15" customWidth="1"/>
    <col min="7173" max="7424" width="9.140625" style="15"/>
    <col min="7425" max="7425" width="10.7109375" style="15" customWidth="1"/>
    <col min="7426" max="7426" width="45.85546875" style="15" customWidth="1"/>
    <col min="7427" max="7427" width="17.5703125" style="15" customWidth="1"/>
    <col min="7428" max="7428" width="11.28515625" style="15" customWidth="1"/>
    <col min="7429" max="7680" width="9.140625" style="15"/>
    <col min="7681" max="7681" width="10.7109375" style="15" customWidth="1"/>
    <col min="7682" max="7682" width="45.85546875" style="15" customWidth="1"/>
    <col min="7683" max="7683" width="17.5703125" style="15" customWidth="1"/>
    <col min="7684" max="7684" width="11.28515625" style="15" customWidth="1"/>
    <col min="7685" max="7936" width="9.140625" style="15"/>
    <col min="7937" max="7937" width="10.7109375" style="15" customWidth="1"/>
    <col min="7938" max="7938" width="45.85546875" style="15" customWidth="1"/>
    <col min="7939" max="7939" width="17.5703125" style="15" customWidth="1"/>
    <col min="7940" max="7940" width="11.28515625" style="15" customWidth="1"/>
    <col min="7941" max="8192" width="9.140625" style="15"/>
    <col min="8193" max="8193" width="10.7109375" style="15" customWidth="1"/>
    <col min="8194" max="8194" width="45.85546875" style="15" customWidth="1"/>
    <col min="8195" max="8195" width="17.5703125" style="15" customWidth="1"/>
    <col min="8196" max="8196" width="11.28515625" style="15" customWidth="1"/>
    <col min="8197" max="8448" width="9.140625" style="15"/>
    <col min="8449" max="8449" width="10.7109375" style="15" customWidth="1"/>
    <col min="8450" max="8450" width="45.85546875" style="15" customWidth="1"/>
    <col min="8451" max="8451" width="17.5703125" style="15" customWidth="1"/>
    <col min="8452" max="8452" width="11.28515625" style="15" customWidth="1"/>
    <col min="8453" max="8704" width="9.140625" style="15"/>
    <col min="8705" max="8705" width="10.7109375" style="15" customWidth="1"/>
    <col min="8706" max="8706" width="45.85546875" style="15" customWidth="1"/>
    <col min="8707" max="8707" width="17.5703125" style="15" customWidth="1"/>
    <col min="8708" max="8708" width="11.28515625" style="15" customWidth="1"/>
    <col min="8709" max="8960" width="9.140625" style="15"/>
    <col min="8961" max="8961" width="10.7109375" style="15" customWidth="1"/>
    <col min="8962" max="8962" width="45.85546875" style="15" customWidth="1"/>
    <col min="8963" max="8963" width="17.5703125" style="15" customWidth="1"/>
    <col min="8964" max="8964" width="11.28515625" style="15" customWidth="1"/>
    <col min="8965" max="9216" width="9.140625" style="15"/>
    <col min="9217" max="9217" width="10.7109375" style="15" customWidth="1"/>
    <col min="9218" max="9218" width="45.85546875" style="15" customWidth="1"/>
    <col min="9219" max="9219" width="17.5703125" style="15" customWidth="1"/>
    <col min="9220" max="9220" width="11.28515625" style="15" customWidth="1"/>
    <col min="9221" max="9472" width="9.140625" style="15"/>
    <col min="9473" max="9473" width="10.7109375" style="15" customWidth="1"/>
    <col min="9474" max="9474" width="45.85546875" style="15" customWidth="1"/>
    <col min="9475" max="9475" width="17.5703125" style="15" customWidth="1"/>
    <col min="9476" max="9476" width="11.28515625" style="15" customWidth="1"/>
    <col min="9477" max="9728" width="9.140625" style="15"/>
    <col min="9729" max="9729" width="10.7109375" style="15" customWidth="1"/>
    <col min="9730" max="9730" width="45.85546875" style="15" customWidth="1"/>
    <col min="9731" max="9731" width="17.5703125" style="15" customWidth="1"/>
    <col min="9732" max="9732" width="11.28515625" style="15" customWidth="1"/>
    <col min="9733" max="9984" width="9.140625" style="15"/>
    <col min="9985" max="9985" width="10.7109375" style="15" customWidth="1"/>
    <col min="9986" max="9986" width="45.85546875" style="15" customWidth="1"/>
    <col min="9987" max="9987" width="17.5703125" style="15" customWidth="1"/>
    <col min="9988" max="9988" width="11.28515625" style="15" customWidth="1"/>
    <col min="9989" max="10240" width="9.140625" style="15"/>
    <col min="10241" max="10241" width="10.7109375" style="15" customWidth="1"/>
    <col min="10242" max="10242" width="45.85546875" style="15" customWidth="1"/>
    <col min="10243" max="10243" width="17.5703125" style="15" customWidth="1"/>
    <col min="10244" max="10244" width="11.28515625" style="15" customWidth="1"/>
    <col min="10245" max="10496" width="9.140625" style="15"/>
    <col min="10497" max="10497" width="10.7109375" style="15" customWidth="1"/>
    <col min="10498" max="10498" width="45.85546875" style="15" customWidth="1"/>
    <col min="10499" max="10499" width="17.5703125" style="15" customWidth="1"/>
    <col min="10500" max="10500" width="11.28515625" style="15" customWidth="1"/>
    <col min="10501" max="10752" width="9.140625" style="15"/>
    <col min="10753" max="10753" width="10.7109375" style="15" customWidth="1"/>
    <col min="10754" max="10754" width="45.85546875" style="15" customWidth="1"/>
    <col min="10755" max="10755" width="17.5703125" style="15" customWidth="1"/>
    <col min="10756" max="10756" width="11.28515625" style="15" customWidth="1"/>
    <col min="10757" max="11008" width="9.140625" style="15"/>
    <col min="11009" max="11009" width="10.7109375" style="15" customWidth="1"/>
    <col min="11010" max="11010" width="45.85546875" style="15" customWidth="1"/>
    <col min="11011" max="11011" width="17.5703125" style="15" customWidth="1"/>
    <col min="11012" max="11012" width="11.28515625" style="15" customWidth="1"/>
    <col min="11013" max="11264" width="9.140625" style="15"/>
    <col min="11265" max="11265" width="10.7109375" style="15" customWidth="1"/>
    <col min="11266" max="11266" width="45.85546875" style="15" customWidth="1"/>
    <col min="11267" max="11267" width="17.5703125" style="15" customWidth="1"/>
    <col min="11268" max="11268" width="11.28515625" style="15" customWidth="1"/>
    <col min="11269" max="11520" width="9.140625" style="15"/>
    <col min="11521" max="11521" width="10.7109375" style="15" customWidth="1"/>
    <col min="11522" max="11522" width="45.85546875" style="15" customWidth="1"/>
    <col min="11523" max="11523" width="17.5703125" style="15" customWidth="1"/>
    <col min="11524" max="11524" width="11.28515625" style="15" customWidth="1"/>
    <col min="11525" max="11776" width="9.140625" style="15"/>
    <col min="11777" max="11777" width="10.7109375" style="15" customWidth="1"/>
    <col min="11778" max="11778" width="45.85546875" style="15" customWidth="1"/>
    <col min="11779" max="11779" width="17.5703125" style="15" customWidth="1"/>
    <col min="11780" max="11780" width="11.28515625" style="15" customWidth="1"/>
    <col min="11781" max="12032" width="9.140625" style="15"/>
    <col min="12033" max="12033" width="10.7109375" style="15" customWidth="1"/>
    <col min="12034" max="12034" width="45.85546875" style="15" customWidth="1"/>
    <col min="12035" max="12035" width="17.5703125" style="15" customWidth="1"/>
    <col min="12036" max="12036" width="11.28515625" style="15" customWidth="1"/>
    <col min="12037" max="12288" width="9.140625" style="15"/>
    <col min="12289" max="12289" width="10.7109375" style="15" customWidth="1"/>
    <col min="12290" max="12290" width="45.85546875" style="15" customWidth="1"/>
    <col min="12291" max="12291" width="17.5703125" style="15" customWidth="1"/>
    <col min="12292" max="12292" width="11.28515625" style="15" customWidth="1"/>
    <col min="12293" max="12544" width="9.140625" style="15"/>
    <col min="12545" max="12545" width="10.7109375" style="15" customWidth="1"/>
    <col min="12546" max="12546" width="45.85546875" style="15" customWidth="1"/>
    <col min="12547" max="12547" width="17.5703125" style="15" customWidth="1"/>
    <col min="12548" max="12548" width="11.28515625" style="15" customWidth="1"/>
    <col min="12549" max="12800" width="9.140625" style="15"/>
    <col min="12801" max="12801" width="10.7109375" style="15" customWidth="1"/>
    <col min="12802" max="12802" width="45.85546875" style="15" customWidth="1"/>
    <col min="12803" max="12803" width="17.5703125" style="15" customWidth="1"/>
    <col min="12804" max="12804" width="11.28515625" style="15" customWidth="1"/>
    <col min="12805" max="13056" width="9.140625" style="15"/>
    <col min="13057" max="13057" width="10.7109375" style="15" customWidth="1"/>
    <col min="13058" max="13058" width="45.85546875" style="15" customWidth="1"/>
    <col min="13059" max="13059" width="17.5703125" style="15" customWidth="1"/>
    <col min="13060" max="13060" width="11.28515625" style="15" customWidth="1"/>
    <col min="13061" max="13312" width="9.140625" style="15"/>
    <col min="13313" max="13313" width="10.7109375" style="15" customWidth="1"/>
    <col min="13314" max="13314" width="45.85546875" style="15" customWidth="1"/>
    <col min="13315" max="13315" width="17.5703125" style="15" customWidth="1"/>
    <col min="13316" max="13316" width="11.28515625" style="15" customWidth="1"/>
    <col min="13317" max="13568" width="9.140625" style="15"/>
    <col min="13569" max="13569" width="10.7109375" style="15" customWidth="1"/>
    <col min="13570" max="13570" width="45.85546875" style="15" customWidth="1"/>
    <col min="13571" max="13571" width="17.5703125" style="15" customWidth="1"/>
    <col min="13572" max="13572" width="11.28515625" style="15" customWidth="1"/>
    <col min="13573" max="13824" width="9.140625" style="15"/>
    <col min="13825" max="13825" width="10.7109375" style="15" customWidth="1"/>
    <col min="13826" max="13826" width="45.85546875" style="15" customWidth="1"/>
    <col min="13827" max="13827" width="17.5703125" style="15" customWidth="1"/>
    <col min="13828" max="13828" width="11.28515625" style="15" customWidth="1"/>
    <col min="13829" max="14080" width="9.140625" style="15"/>
    <col min="14081" max="14081" width="10.7109375" style="15" customWidth="1"/>
    <col min="14082" max="14082" width="45.85546875" style="15" customWidth="1"/>
    <col min="14083" max="14083" width="17.5703125" style="15" customWidth="1"/>
    <col min="14084" max="14084" width="11.28515625" style="15" customWidth="1"/>
    <col min="14085" max="14336" width="9.140625" style="15"/>
    <col min="14337" max="14337" width="10.7109375" style="15" customWidth="1"/>
    <col min="14338" max="14338" width="45.85546875" style="15" customWidth="1"/>
    <col min="14339" max="14339" width="17.5703125" style="15" customWidth="1"/>
    <col min="14340" max="14340" width="11.28515625" style="15" customWidth="1"/>
    <col min="14341" max="14592" width="9.140625" style="15"/>
    <col min="14593" max="14593" width="10.7109375" style="15" customWidth="1"/>
    <col min="14594" max="14594" width="45.85546875" style="15" customWidth="1"/>
    <col min="14595" max="14595" width="17.5703125" style="15" customWidth="1"/>
    <col min="14596" max="14596" width="11.28515625" style="15" customWidth="1"/>
    <col min="14597" max="14848" width="9.140625" style="15"/>
    <col min="14849" max="14849" width="10.7109375" style="15" customWidth="1"/>
    <col min="14850" max="14850" width="45.85546875" style="15" customWidth="1"/>
    <col min="14851" max="14851" width="17.5703125" style="15" customWidth="1"/>
    <col min="14852" max="14852" width="11.28515625" style="15" customWidth="1"/>
    <col min="14853" max="15104" width="9.140625" style="15"/>
    <col min="15105" max="15105" width="10.7109375" style="15" customWidth="1"/>
    <col min="15106" max="15106" width="45.85546875" style="15" customWidth="1"/>
    <col min="15107" max="15107" width="17.5703125" style="15" customWidth="1"/>
    <col min="15108" max="15108" width="11.28515625" style="15" customWidth="1"/>
    <col min="15109" max="15360" width="9.140625" style="15"/>
    <col min="15361" max="15361" width="10.7109375" style="15" customWidth="1"/>
    <col min="15362" max="15362" width="45.85546875" style="15" customWidth="1"/>
    <col min="15363" max="15363" width="17.5703125" style="15" customWidth="1"/>
    <col min="15364" max="15364" width="11.28515625" style="15" customWidth="1"/>
    <col min="15365" max="15616" width="9.140625" style="15"/>
    <col min="15617" max="15617" width="10.7109375" style="15" customWidth="1"/>
    <col min="15618" max="15618" width="45.85546875" style="15" customWidth="1"/>
    <col min="15619" max="15619" width="17.5703125" style="15" customWidth="1"/>
    <col min="15620" max="15620" width="11.28515625" style="15" customWidth="1"/>
    <col min="15621" max="15872" width="9.140625" style="15"/>
    <col min="15873" max="15873" width="10.7109375" style="15" customWidth="1"/>
    <col min="15874" max="15874" width="45.85546875" style="15" customWidth="1"/>
    <col min="15875" max="15875" width="17.5703125" style="15" customWidth="1"/>
    <col min="15876" max="15876" width="11.28515625" style="15" customWidth="1"/>
    <col min="15877" max="16128" width="9.140625" style="15"/>
    <col min="16129" max="16129" width="10.7109375" style="15" customWidth="1"/>
    <col min="16130" max="16130" width="45.85546875" style="15" customWidth="1"/>
    <col min="16131" max="16131" width="17.5703125" style="15" customWidth="1"/>
    <col min="16132" max="16132" width="11.28515625" style="15" customWidth="1"/>
    <col min="16133" max="16384" width="9.140625" style="15"/>
  </cols>
  <sheetData>
    <row r="1" spans="1:8" ht="12.75">
      <c r="A1" s="93" t="s">
        <v>498</v>
      </c>
      <c r="B1" s="214" t="str">
        <f>[1]orçamento!A2</f>
        <v>OBRA: CONSTRUÇÃO DO FÓRUM DA JUSTIÇA DO TRABALHO DE BELO HORIZONTE</v>
      </c>
      <c r="C1" s="215"/>
      <c r="D1" s="215"/>
    </row>
    <row r="2" spans="1:8" ht="12.75">
      <c r="A2" s="93" t="s">
        <v>499</v>
      </c>
      <c r="B2" s="222" t="s">
        <v>500</v>
      </c>
      <c r="C2" s="222"/>
      <c r="D2" s="222"/>
    </row>
    <row r="3" spans="1:8" ht="12.75">
      <c r="A3" s="93" t="s">
        <v>501</v>
      </c>
      <c r="B3" s="222" t="s">
        <v>502</v>
      </c>
      <c r="C3" s="222"/>
      <c r="D3" s="222"/>
    </row>
    <row r="4" spans="1:8" ht="12.75">
      <c r="A4" s="94" t="s">
        <v>503</v>
      </c>
      <c r="B4" s="223" t="s">
        <v>534</v>
      </c>
      <c r="C4" s="224"/>
      <c r="D4" s="225"/>
    </row>
    <row r="5" spans="1:8" ht="12.75">
      <c r="A5" s="94" t="s">
        <v>504</v>
      </c>
      <c r="B5" s="226">
        <v>42000</v>
      </c>
      <c r="C5" s="226"/>
      <c r="D5" s="226"/>
    </row>
    <row r="6" spans="1:8" ht="15.75">
      <c r="A6" s="113" t="s">
        <v>505</v>
      </c>
      <c r="B6" s="114" t="s">
        <v>372</v>
      </c>
      <c r="C6" s="115" t="s">
        <v>506</v>
      </c>
      <c r="D6" s="116"/>
    </row>
    <row r="7" spans="1:8" ht="15.75">
      <c r="A7" s="95"/>
      <c r="B7" s="16" t="s">
        <v>507</v>
      </c>
      <c r="C7" s="17" t="s">
        <v>508</v>
      </c>
      <c r="D7" s="96">
        <v>0.04</v>
      </c>
    </row>
    <row r="8" spans="1:8" ht="15.75">
      <c r="A8" s="95"/>
      <c r="B8" s="16" t="s">
        <v>509</v>
      </c>
      <c r="C8" s="17" t="s">
        <v>510</v>
      </c>
      <c r="D8" s="96">
        <v>8.0000000000000002E-3</v>
      </c>
    </row>
    <row r="9" spans="1:8" ht="15.75">
      <c r="A9" s="95"/>
      <c r="B9" s="16" t="s">
        <v>511</v>
      </c>
      <c r="C9" s="17" t="s">
        <v>512</v>
      </c>
      <c r="D9" s="96">
        <v>1.2699999999999999E-2</v>
      </c>
    </row>
    <row r="10" spans="1:8" ht="15.75">
      <c r="A10" s="97"/>
      <c r="B10" s="18"/>
      <c r="C10" s="19" t="s">
        <v>513</v>
      </c>
      <c r="D10" s="98">
        <f>SUM(D7:D9)</f>
        <v>6.0699999999999997E-2</v>
      </c>
    </row>
    <row r="11" spans="1:8" ht="15.75">
      <c r="A11" s="99"/>
      <c r="B11" s="20"/>
      <c r="C11" s="21"/>
      <c r="D11" s="100"/>
    </row>
    <row r="12" spans="1:8" ht="15.75">
      <c r="A12" s="117" t="s">
        <v>505</v>
      </c>
      <c r="B12" s="118" t="s">
        <v>514</v>
      </c>
      <c r="C12" s="119" t="s">
        <v>515</v>
      </c>
      <c r="D12" s="120"/>
    </row>
    <row r="13" spans="1:8" ht="15.75">
      <c r="A13" s="101"/>
      <c r="B13" s="22" t="s">
        <v>516</v>
      </c>
      <c r="C13" s="17" t="s">
        <v>517</v>
      </c>
      <c r="D13" s="96">
        <v>7.3999999999999996E-2</v>
      </c>
      <c r="H13" s="23"/>
    </row>
    <row r="14" spans="1:8" ht="15.75">
      <c r="A14" s="97"/>
      <c r="B14" s="24"/>
      <c r="C14" s="25" t="s">
        <v>518</v>
      </c>
      <c r="D14" s="98">
        <f>SUM(D13)</f>
        <v>7.3999999999999996E-2</v>
      </c>
    </row>
    <row r="15" spans="1:8" ht="15.75">
      <c r="A15" s="99"/>
      <c r="B15" s="20"/>
      <c r="C15" s="21"/>
      <c r="D15" s="100"/>
    </row>
    <row r="16" spans="1:8" ht="15.75">
      <c r="A16" s="117" t="s">
        <v>505</v>
      </c>
      <c r="B16" s="121" t="s">
        <v>519</v>
      </c>
      <c r="C16" s="122" t="s">
        <v>520</v>
      </c>
      <c r="D16" s="123"/>
    </row>
    <row r="17" spans="1:4" ht="15.75">
      <c r="A17" s="196"/>
      <c r="B17" s="16" t="s">
        <v>521</v>
      </c>
      <c r="C17" s="27" t="s">
        <v>522</v>
      </c>
      <c r="D17" s="197">
        <v>6.4999999999999997E-3</v>
      </c>
    </row>
    <row r="18" spans="1:4" ht="15.75">
      <c r="A18" s="196"/>
      <c r="B18" s="16" t="s">
        <v>523</v>
      </c>
      <c r="C18" s="27" t="s">
        <v>524</v>
      </c>
      <c r="D18" s="197">
        <v>0.03</v>
      </c>
    </row>
    <row r="19" spans="1:4" ht="30">
      <c r="A19" s="196"/>
      <c r="B19" s="16" t="s">
        <v>525</v>
      </c>
      <c r="C19" s="28" t="s">
        <v>1063</v>
      </c>
      <c r="D19" s="197">
        <f>0.7*5%</f>
        <v>3.5000000000000003E-2</v>
      </c>
    </row>
    <row r="20" spans="1:4" ht="15.75">
      <c r="A20" s="198"/>
      <c r="B20" s="20" t="s">
        <v>1059</v>
      </c>
      <c r="C20" s="29" t="s">
        <v>1060</v>
      </c>
      <c r="D20" s="199">
        <v>0.02</v>
      </c>
    </row>
    <row r="21" spans="1:4" ht="15.75">
      <c r="A21" s="97"/>
      <c r="B21" s="30"/>
      <c r="C21" s="25" t="s">
        <v>526</v>
      </c>
      <c r="D21" s="98">
        <f>D17+D18+D19+D20</f>
        <v>9.1499999999999998E-2</v>
      </c>
    </row>
    <row r="22" spans="1:4" ht="15.75">
      <c r="A22" s="99"/>
      <c r="B22" s="31"/>
      <c r="C22" s="20"/>
      <c r="D22" s="103"/>
    </row>
    <row r="23" spans="1:4" ht="15.75">
      <c r="A23" s="117" t="s">
        <v>505</v>
      </c>
      <c r="B23" s="25" t="s">
        <v>527</v>
      </c>
      <c r="C23" s="124" t="s">
        <v>528</v>
      </c>
      <c r="D23" s="123"/>
    </row>
    <row r="24" spans="1:4" ht="15.75">
      <c r="A24" s="104"/>
      <c r="B24" s="105" t="s">
        <v>529</v>
      </c>
      <c r="C24" s="29" t="s">
        <v>530</v>
      </c>
      <c r="D24" s="106">
        <v>1.23E-2</v>
      </c>
    </row>
    <row r="25" spans="1:4" ht="15.75">
      <c r="A25" s="107"/>
      <c r="B25" s="108"/>
      <c r="C25" s="25" t="s">
        <v>531</v>
      </c>
      <c r="D25" s="109">
        <f>SUM(D24)</f>
        <v>1.23E-2</v>
      </c>
    </row>
    <row r="26" spans="1:4" ht="15.75">
      <c r="A26" s="110"/>
      <c r="B26" s="34"/>
      <c r="C26" s="35"/>
      <c r="D26" s="111"/>
    </row>
    <row r="27" spans="1:4" ht="15.75">
      <c r="A27" s="126" t="s">
        <v>532</v>
      </c>
      <c r="B27" s="125"/>
      <c r="C27" s="125"/>
      <c r="D27" s="147"/>
    </row>
    <row r="28" spans="1:4">
      <c r="A28" s="112"/>
      <c r="B28" s="36"/>
      <c r="C28" s="37"/>
      <c r="D28" s="216">
        <f>ROUND(((1+(D10))*(1+D25)*(1+D14)/(1-D21))-1,4)</f>
        <v>0.26929999999999998</v>
      </c>
    </row>
    <row r="29" spans="1:4">
      <c r="A29" s="219" t="s">
        <v>533</v>
      </c>
      <c r="B29" s="220"/>
      <c r="C29" s="221"/>
      <c r="D29" s="217"/>
    </row>
    <row r="30" spans="1:4">
      <c r="A30" s="227" t="s">
        <v>1055</v>
      </c>
      <c r="B30" s="228"/>
      <c r="C30" s="229"/>
      <c r="D30" s="218"/>
    </row>
  </sheetData>
  <mergeCells count="8">
    <mergeCell ref="B1:D1"/>
    <mergeCell ref="D28:D30"/>
    <mergeCell ref="A29:C29"/>
    <mergeCell ref="B2:D2"/>
    <mergeCell ref="B3:D3"/>
    <mergeCell ref="B4:D4"/>
    <mergeCell ref="B5:D5"/>
    <mergeCell ref="A30:C30"/>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dimension ref="A1:H29"/>
  <sheetViews>
    <sheetView showGridLines="0" workbookViewId="0">
      <pane ySplit="5" topLeftCell="A6" activePane="bottomLeft" state="frozen"/>
      <selection pane="bottomLeft" activeCell="C19" sqref="C19"/>
    </sheetView>
  </sheetViews>
  <sheetFormatPr defaultRowHeight="12.75"/>
  <cols>
    <col min="1" max="1" width="9.7109375" style="13" customWidth="1"/>
    <col min="2" max="2" width="11.7109375" style="13" customWidth="1"/>
    <col min="3" max="3" width="58.7109375" style="13" customWidth="1"/>
    <col min="4" max="4" width="9.7109375" style="13" customWidth="1"/>
    <col min="5" max="16384" width="9.140625" style="13"/>
  </cols>
  <sheetData>
    <row r="1" spans="1:8" s="15" customFormat="1">
      <c r="A1" s="148" t="s">
        <v>498</v>
      </c>
      <c r="B1" s="234" t="s">
        <v>208</v>
      </c>
      <c r="C1" s="235"/>
      <c r="D1" s="235"/>
    </row>
    <row r="2" spans="1:8" s="15" customFormat="1">
      <c r="A2" s="148" t="s">
        <v>499</v>
      </c>
      <c r="B2" s="239" t="s">
        <v>500</v>
      </c>
      <c r="C2" s="239"/>
      <c r="D2" s="239"/>
    </row>
    <row r="3" spans="1:8" s="15" customFormat="1" ht="12.75" customHeight="1">
      <c r="A3" s="148" t="s">
        <v>501</v>
      </c>
      <c r="B3" s="239" t="s">
        <v>502</v>
      </c>
      <c r="C3" s="239"/>
      <c r="D3" s="239"/>
    </row>
    <row r="4" spans="1:8" s="15" customFormat="1">
      <c r="A4" s="149" t="s">
        <v>503</v>
      </c>
      <c r="B4" s="239" t="s">
        <v>534</v>
      </c>
      <c r="C4" s="239"/>
      <c r="D4" s="239"/>
    </row>
    <row r="5" spans="1:8" s="15" customFormat="1">
      <c r="A5" s="149" t="s">
        <v>504</v>
      </c>
      <c r="B5" s="240">
        <v>42000</v>
      </c>
      <c r="C5" s="240"/>
      <c r="D5" s="240"/>
    </row>
    <row r="6" spans="1:8" s="15" customFormat="1" ht="15.75">
      <c r="A6" s="150" t="s">
        <v>505</v>
      </c>
      <c r="B6" s="151" t="s">
        <v>372</v>
      </c>
      <c r="C6" s="152" t="s">
        <v>506</v>
      </c>
      <c r="D6" s="152"/>
    </row>
    <row r="7" spans="1:8" s="15" customFormat="1" ht="15.75">
      <c r="A7" s="17"/>
      <c r="B7" s="16" t="s">
        <v>507</v>
      </c>
      <c r="C7" s="17" t="s">
        <v>508</v>
      </c>
      <c r="D7" s="127">
        <v>3.4500000000000003E-2</v>
      </c>
    </row>
    <row r="8" spans="1:8" s="15" customFormat="1" ht="15.75">
      <c r="A8" s="17"/>
      <c r="B8" s="16" t="s">
        <v>509</v>
      </c>
      <c r="C8" s="17" t="s">
        <v>510</v>
      </c>
      <c r="D8" s="127">
        <v>4.7999999999999996E-3</v>
      </c>
    </row>
    <row r="9" spans="1:8" s="15" customFormat="1" ht="15.75">
      <c r="A9" s="17"/>
      <c r="B9" s="16" t="s">
        <v>511</v>
      </c>
      <c r="C9" s="17" t="s">
        <v>512</v>
      </c>
      <c r="D9" s="127">
        <v>8.5000000000000006E-3</v>
      </c>
    </row>
    <row r="10" spans="1:8" s="15" customFormat="1" ht="15.75">
      <c r="A10" s="128"/>
      <c r="B10" s="18"/>
      <c r="C10" s="19" t="s">
        <v>513</v>
      </c>
      <c r="D10" s="129">
        <f>SUM(D7:D9)</f>
        <v>4.7800000000000002E-2</v>
      </c>
    </row>
    <row r="11" spans="1:8" s="15" customFormat="1" ht="15.75">
      <c r="A11" s="130"/>
      <c r="B11" s="20"/>
      <c r="C11" s="21"/>
      <c r="D11" s="29"/>
    </row>
    <row r="12" spans="1:8" s="15" customFormat="1" ht="15.75">
      <c r="A12" s="150" t="s">
        <v>505</v>
      </c>
      <c r="B12" s="153" t="s">
        <v>514</v>
      </c>
      <c r="C12" s="152" t="s">
        <v>515</v>
      </c>
      <c r="D12" s="152"/>
    </row>
    <row r="13" spans="1:8" s="15" customFormat="1" ht="15.75">
      <c r="A13" s="27"/>
      <c r="B13" s="22" t="s">
        <v>516</v>
      </c>
      <c r="C13" s="17" t="s">
        <v>517</v>
      </c>
      <c r="D13" s="127">
        <v>5.11E-2</v>
      </c>
      <c r="H13" s="23"/>
    </row>
    <row r="14" spans="1:8" s="15" customFormat="1" ht="15.75">
      <c r="A14" s="128"/>
      <c r="B14" s="24"/>
      <c r="C14" s="25" t="s">
        <v>518</v>
      </c>
      <c r="D14" s="129">
        <f>SUM(D13)</f>
        <v>5.11E-2</v>
      </c>
    </row>
    <row r="15" spans="1:8" s="15" customFormat="1" ht="15.75">
      <c r="A15" s="130"/>
      <c r="B15" s="20"/>
      <c r="C15" s="21"/>
      <c r="D15" s="29"/>
    </row>
    <row r="16" spans="1:8" s="15" customFormat="1" ht="15.75">
      <c r="A16" s="150" t="s">
        <v>505</v>
      </c>
      <c r="B16" s="151" t="s">
        <v>519</v>
      </c>
      <c r="C16" s="150" t="s">
        <v>520</v>
      </c>
      <c r="D16" s="150"/>
    </row>
    <row r="17" spans="1:4" s="15" customFormat="1" ht="15.75">
      <c r="A17" s="27"/>
      <c r="B17" s="16" t="s">
        <v>521</v>
      </c>
      <c r="C17" s="27" t="s">
        <v>522</v>
      </c>
      <c r="D17" s="131">
        <v>6.4999999999999997E-3</v>
      </c>
    </row>
    <row r="18" spans="1:4" s="15" customFormat="1" ht="15.75">
      <c r="A18" s="27"/>
      <c r="B18" s="16" t="s">
        <v>523</v>
      </c>
      <c r="C18" s="27" t="s">
        <v>524</v>
      </c>
      <c r="D18" s="131">
        <v>0.03</v>
      </c>
    </row>
    <row r="19" spans="1:4" s="15" customFormat="1" ht="30">
      <c r="A19" s="27"/>
      <c r="B19" s="16" t="s">
        <v>525</v>
      </c>
      <c r="C19" s="28" t="s">
        <v>1063</v>
      </c>
      <c r="D19" s="102">
        <v>0</v>
      </c>
    </row>
    <row r="20" spans="1:4" s="15" customFormat="1" ht="15.75">
      <c r="A20" s="128"/>
      <c r="B20" s="30"/>
      <c r="C20" s="25" t="s">
        <v>526</v>
      </c>
      <c r="D20" s="129">
        <f>D17+D18+D19</f>
        <v>3.6499999999999998E-2</v>
      </c>
    </row>
    <row r="21" spans="1:4" s="15" customFormat="1" ht="15.75">
      <c r="A21" s="130"/>
      <c r="B21" s="31"/>
      <c r="C21" s="20"/>
      <c r="D21" s="132"/>
    </row>
    <row r="22" spans="1:4" s="15" customFormat="1" ht="15.75">
      <c r="A22" s="26" t="s">
        <v>505</v>
      </c>
      <c r="B22" s="32" t="s">
        <v>527</v>
      </c>
      <c r="C22" s="33" t="s">
        <v>528</v>
      </c>
      <c r="D22" s="26"/>
    </row>
    <row r="23" spans="1:4" s="15" customFormat="1" ht="15.75">
      <c r="A23" s="133"/>
      <c r="B23" s="134" t="s">
        <v>529</v>
      </c>
      <c r="C23" s="29" t="s">
        <v>530</v>
      </c>
      <c r="D23" s="135">
        <v>8.5000000000000006E-3</v>
      </c>
    </row>
    <row r="24" spans="1:4" s="15" customFormat="1" ht="15.75">
      <c r="A24" s="136"/>
      <c r="B24" s="137"/>
      <c r="C24" s="25" t="s">
        <v>531</v>
      </c>
      <c r="D24" s="138">
        <f>SUM(D23)</f>
        <v>8.5000000000000006E-3</v>
      </c>
    </row>
    <row r="25" spans="1:4" s="15" customFormat="1" ht="15.75">
      <c r="A25" s="139"/>
      <c r="B25" s="34"/>
      <c r="C25" s="35"/>
      <c r="D25" s="140"/>
    </row>
    <row r="26" spans="1:4" s="15" customFormat="1" ht="15.75">
      <c r="A26" s="236" t="s">
        <v>532</v>
      </c>
      <c r="B26" s="237"/>
      <c r="C26" s="238"/>
      <c r="D26" s="141"/>
    </row>
    <row r="27" spans="1:4" s="15" customFormat="1" ht="15">
      <c r="A27" s="142"/>
      <c r="B27" s="143"/>
      <c r="C27" s="144"/>
      <c r="D27" s="145"/>
    </row>
    <row r="28" spans="1:4" s="15" customFormat="1" ht="15" customHeight="1">
      <c r="A28" s="230" t="s">
        <v>533</v>
      </c>
      <c r="B28" s="220"/>
      <c r="C28" s="221"/>
      <c r="D28" s="194">
        <f>ROUND(((1+(D10))*(1+D24)*(1+D14)/(1-D20))-1,4)</f>
        <v>0.15279999999999999</v>
      </c>
    </row>
    <row r="29" spans="1:4" s="15" customFormat="1" ht="15" customHeight="1">
      <c r="A29" s="231" t="s">
        <v>1055</v>
      </c>
      <c r="B29" s="232"/>
      <c r="C29" s="233"/>
      <c r="D29" s="146"/>
    </row>
  </sheetData>
  <mergeCells count="8">
    <mergeCell ref="A28:C28"/>
    <mergeCell ref="A29:C29"/>
    <mergeCell ref="B1:D1"/>
    <mergeCell ref="A26:C26"/>
    <mergeCell ref="B2:D2"/>
    <mergeCell ref="B3:D3"/>
    <mergeCell ref="B4:D4"/>
    <mergeCell ref="B5:D5"/>
  </mergeCells>
  <pageMargins left="0.511811024" right="0.511811024" top="0.78740157499999996" bottom="0.78740157499999996" header="0.31496062000000002" footer="0.31496062000000002"/>
  <ignoredErrors>
    <ignoredError sqref="D2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LIC _ COM BDI</vt:lpstr>
      <vt:lpstr>CRONOGRAMA</vt:lpstr>
      <vt:lpstr>BDI</vt:lpstr>
      <vt:lpstr>BDI-EQUIPAMENTOS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Marcone Dimitrov Souza Cardoso</dc:creator>
  <cp:lastModifiedBy>trt</cp:lastModifiedBy>
  <cp:lastPrinted>2014-07-30T17:53:57Z</cp:lastPrinted>
  <dcterms:created xsi:type="dcterms:W3CDTF">2014-06-02T12:45:55Z</dcterms:created>
  <dcterms:modified xsi:type="dcterms:W3CDTF">2015-09-09T19:00:05Z</dcterms:modified>
</cp:coreProperties>
</file>