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65" windowWidth="20490" windowHeight="7695" tabRatio="871"/>
  </bookViews>
  <sheets>
    <sheet name="LIC _ COM BDI" sheetId="1" r:id="rId1"/>
    <sheet name="CONOGRAMA" sheetId="3" r:id="rId2"/>
    <sheet name="BDI" sheetId="21" r:id="rId3"/>
    <sheet name="BDI-EQUIPAMENTOS" sheetId="22" r:id="rId4"/>
  </sheets>
  <externalReferences>
    <externalReference r:id="rId5"/>
  </externalReferences>
  <definedNames>
    <definedName name="_xlnm._FilterDatabase" localSheetId="0" hidden="1">'LIC _ COM BDI'!$A$8:$I$1041</definedName>
    <definedName name="_xlnm.Print_Titles" localSheetId="1">CONOGRAMA!$A:$C,CONOGRAMA!$1:$4</definedName>
    <definedName name="_xlnm.Print_Titles" localSheetId="0">'LIC _ COM BDI'!$1:$8</definedName>
  </definedNames>
  <calcPr calcId="124519" fullPrecision="0"/>
</workbook>
</file>

<file path=xl/calcChain.xml><?xml version="1.0" encoding="utf-8"?>
<calcChain xmlns="http://schemas.openxmlformats.org/spreadsheetml/2006/main">
  <c r="D19" i="21"/>
  <c r="A83" i="3" l="1"/>
  <c r="A80"/>
  <c r="A77"/>
  <c r="A74"/>
  <c r="A71"/>
  <c r="A68"/>
  <c r="A65"/>
  <c r="A62"/>
  <c r="A59"/>
  <c r="A56"/>
  <c r="A53"/>
  <c r="A50"/>
  <c r="A47"/>
  <c r="A44"/>
  <c r="A41"/>
  <c r="A38"/>
  <c r="A35"/>
  <c r="A32"/>
  <c r="A29"/>
  <c r="A26"/>
  <c r="A23"/>
  <c r="A20"/>
  <c r="A17"/>
  <c r="A14"/>
  <c r="A11"/>
  <c r="A8"/>
  <c r="A5"/>
  <c r="D25" i="22"/>
  <c r="D21"/>
  <c r="D14"/>
  <c r="D10"/>
  <c r="D25" i="21"/>
  <c r="D21"/>
  <c r="D14"/>
  <c r="D10"/>
  <c r="B1"/>
  <c r="D28" l="1"/>
  <c r="D29" i="22"/>
  <c r="AH7" i="3" l="1"/>
  <c r="AH8"/>
  <c r="AH10"/>
  <c r="AH11"/>
  <c r="AH13"/>
  <c r="AH14"/>
  <c r="AH16"/>
  <c r="AH17"/>
  <c r="AH19"/>
  <c r="AH20"/>
  <c r="AH22"/>
  <c r="AH23"/>
  <c r="AH25"/>
  <c r="AH26"/>
  <c r="AH28"/>
  <c r="AH29"/>
  <c r="AH31"/>
  <c r="AH32"/>
  <c r="AH34"/>
  <c r="AH35"/>
  <c r="AH37"/>
  <c r="AH38"/>
  <c r="AH40"/>
  <c r="AH41"/>
  <c r="AH43"/>
  <c r="AH44"/>
  <c r="AH46"/>
  <c r="AH47"/>
  <c r="AH49"/>
  <c r="AH50"/>
  <c r="AH52"/>
  <c r="AH53"/>
  <c r="AH55"/>
  <c r="AH56"/>
  <c r="AH58"/>
  <c r="AH59"/>
  <c r="AH61"/>
  <c r="AH62"/>
  <c r="AH64"/>
  <c r="AH65"/>
  <c r="AH67"/>
  <c r="AH68"/>
  <c r="AH70"/>
  <c r="AH71"/>
  <c r="AH73"/>
  <c r="AH74"/>
  <c r="AH76"/>
  <c r="AH77"/>
  <c r="AH79"/>
  <c r="AH80"/>
  <c r="AH82"/>
  <c r="AH83"/>
  <c r="AH85"/>
  <c r="AH87"/>
  <c r="AJ87" s="1"/>
  <c r="AH89"/>
  <c r="AI62"/>
  <c r="B62"/>
  <c r="AI14"/>
  <c r="AI83"/>
  <c r="AI80"/>
  <c r="AI77"/>
  <c r="AI74"/>
  <c r="AI71"/>
  <c r="AI68"/>
  <c r="AI65"/>
  <c r="AI59"/>
  <c r="AI56"/>
  <c r="AI53"/>
  <c r="AI50"/>
  <c r="AI47"/>
  <c r="AI44"/>
  <c r="AI41"/>
  <c r="AI38"/>
  <c r="AI35"/>
  <c r="AI32"/>
  <c r="AI29"/>
  <c r="AI26"/>
  <c r="AI23"/>
  <c r="AI20"/>
  <c r="AI17"/>
  <c r="B83"/>
  <c r="B80"/>
  <c r="B77"/>
  <c r="B74"/>
  <c r="B71"/>
  <c r="B68"/>
  <c r="B65"/>
  <c r="B59"/>
  <c r="B56"/>
  <c r="B53"/>
  <c r="B50"/>
  <c r="B47"/>
  <c r="B44"/>
  <c r="B41"/>
  <c r="B38"/>
  <c r="B35"/>
  <c r="B32"/>
  <c r="B29"/>
  <c r="B26"/>
  <c r="B23"/>
  <c r="B20"/>
  <c r="B17"/>
  <c r="B14"/>
  <c r="B11"/>
  <c r="B8"/>
  <c r="AH5"/>
  <c r="AI5" s="1"/>
  <c r="B5"/>
  <c r="C83" l="1"/>
  <c r="C80" l="1"/>
  <c r="C26"/>
  <c r="U27" s="1"/>
  <c r="C5"/>
  <c r="AC84"/>
  <c r="AG84"/>
  <c r="AD84"/>
  <c r="AA84"/>
  <c r="AE84"/>
  <c r="AB84"/>
  <c r="AF84"/>
  <c r="F81" l="1"/>
  <c r="E81"/>
  <c r="D81"/>
  <c r="AE6"/>
  <c r="AA6"/>
  <c r="AD6"/>
  <c r="Z6"/>
  <c r="AC6"/>
  <c r="Y6"/>
  <c r="AB6"/>
  <c r="X6"/>
  <c r="C59"/>
  <c r="W60" s="1"/>
  <c r="C29"/>
  <c r="T30" s="1"/>
  <c r="O27"/>
  <c r="N27"/>
  <c r="Q27"/>
  <c r="I27"/>
  <c r="K27"/>
  <c r="L27"/>
  <c r="J27"/>
  <c r="T27"/>
  <c r="S27"/>
  <c r="M27"/>
  <c r="P27"/>
  <c r="AF6"/>
  <c r="AG6"/>
  <c r="AH84"/>
  <c r="AJ84" s="1"/>
  <c r="C20" l="1"/>
  <c r="I21" s="1"/>
  <c r="P30"/>
  <c r="O30"/>
  <c r="Q30"/>
  <c r="M30"/>
  <c r="L30"/>
  <c r="V30"/>
  <c r="J30"/>
  <c r="S60"/>
  <c r="K30"/>
  <c r="X60"/>
  <c r="T60"/>
  <c r="Y60"/>
  <c r="U60"/>
  <c r="Z60"/>
  <c r="V60"/>
  <c r="U30"/>
  <c r="R30"/>
  <c r="S30"/>
  <c r="N30"/>
  <c r="C53"/>
  <c r="AE54" s="1"/>
  <c r="AH81"/>
  <c r="AJ81" s="1"/>
  <c r="AH27"/>
  <c r="AJ27" s="1"/>
  <c r="C11"/>
  <c r="C41"/>
  <c r="AH6"/>
  <c r="AJ6" s="1"/>
  <c r="G21" l="1"/>
  <c r="H21"/>
  <c r="AH60"/>
  <c r="AJ60" s="1"/>
  <c r="AH30"/>
  <c r="AJ30" s="1"/>
  <c r="AA54"/>
  <c r="AD54"/>
  <c r="AC54"/>
  <c r="Z54"/>
  <c r="AB54"/>
  <c r="R42"/>
  <c r="M42"/>
  <c r="P42"/>
  <c r="N42"/>
  <c r="O42"/>
  <c r="Q42"/>
  <c r="L42"/>
  <c r="D12"/>
  <c r="F12"/>
  <c r="G12"/>
  <c r="L12"/>
  <c r="K12"/>
  <c r="E12"/>
  <c r="H12"/>
  <c r="J12"/>
  <c r="I12"/>
  <c r="AH21" l="1"/>
  <c r="AJ21" s="1"/>
  <c r="AH54"/>
  <c r="AJ54" s="1"/>
  <c r="C17"/>
  <c r="AH12"/>
  <c r="AJ12" s="1"/>
  <c r="AH42"/>
  <c r="AJ42" s="1"/>
  <c r="AG18" l="1"/>
  <c r="Z18"/>
  <c r="U18"/>
  <c r="AF18"/>
  <c r="V18"/>
  <c r="S18"/>
  <c r="J18"/>
  <c r="Y18"/>
  <c r="L18"/>
  <c r="AE18"/>
  <c r="Q18"/>
  <c r="G18"/>
  <c r="M18"/>
  <c r="AA18"/>
  <c r="N18"/>
  <c r="I18"/>
  <c r="W18"/>
  <c r="E18"/>
  <c r="R18"/>
  <c r="O18"/>
  <c r="P18"/>
  <c r="D18"/>
  <c r="F18"/>
  <c r="T18"/>
  <c r="AD18"/>
  <c r="X18"/>
  <c r="AC18"/>
  <c r="AB18"/>
  <c r="H18"/>
  <c r="K18"/>
  <c r="AH18" l="1"/>
  <c r="AJ18" s="1"/>
  <c r="C14" l="1"/>
  <c r="U15" l="1"/>
  <c r="Y15"/>
  <c r="AG15"/>
  <c r="N15"/>
  <c r="W15"/>
  <c r="P15"/>
  <c r="O15"/>
  <c r="V15"/>
  <c r="J15"/>
  <c r="Q15"/>
  <c r="X15"/>
  <c r="R15"/>
  <c r="T15"/>
  <c r="E15"/>
  <c r="M15"/>
  <c r="S15"/>
  <c r="AC15"/>
  <c r="I15"/>
  <c r="L15"/>
  <c r="AF15"/>
  <c r="F15"/>
  <c r="G15"/>
  <c r="H15"/>
  <c r="AD15"/>
  <c r="K15"/>
  <c r="AE15"/>
  <c r="Z15"/>
  <c r="AB15"/>
  <c r="D15"/>
  <c r="AA15"/>
  <c r="AH15" l="1"/>
  <c r="AJ15" s="1"/>
  <c r="C35" l="1"/>
  <c r="Y36" l="1"/>
  <c r="W36"/>
  <c r="AA36"/>
  <c r="AG36"/>
  <c r="Z36"/>
  <c r="AF36"/>
  <c r="AB36"/>
  <c r="V36"/>
  <c r="X36"/>
  <c r="AH36" l="1"/>
  <c r="AJ36" s="1"/>
  <c r="C38"/>
  <c r="AE39" l="1"/>
  <c r="AD39"/>
  <c r="AC39"/>
  <c r="AB39"/>
  <c r="AA39"/>
  <c r="AH39" l="1"/>
  <c r="AJ39" s="1"/>
  <c r="C50" l="1"/>
  <c r="AB51" l="1"/>
  <c r="AA51"/>
  <c r="Z51"/>
  <c r="AC51"/>
  <c r="AH51" l="1"/>
  <c r="AJ51" s="1"/>
  <c r="C62" l="1"/>
  <c r="AC63" l="1"/>
  <c r="AA63"/>
  <c r="Z63"/>
  <c r="AD63"/>
  <c r="AB63"/>
  <c r="AH63" l="1"/>
  <c r="AJ63" s="1"/>
  <c r="C44" l="1"/>
  <c r="W45" l="1"/>
  <c r="X45"/>
  <c r="P45"/>
  <c r="V45"/>
  <c r="R45"/>
  <c r="U45"/>
  <c r="Z45"/>
  <c r="S45"/>
  <c r="T45"/>
  <c r="Q45"/>
  <c r="C56"/>
  <c r="Y45"/>
  <c r="C47"/>
  <c r="AH45" l="1"/>
  <c r="AJ45" s="1"/>
  <c r="AB57"/>
  <c r="S57"/>
  <c r="W57"/>
  <c r="V57"/>
  <c r="Y57"/>
  <c r="AA57"/>
  <c r="R57"/>
  <c r="Z57"/>
  <c r="T57"/>
  <c r="U57"/>
  <c r="X57"/>
  <c r="C23"/>
  <c r="N88" s="1"/>
  <c r="Y48"/>
  <c r="AD48"/>
  <c r="W48"/>
  <c r="AF48"/>
  <c r="AA48"/>
  <c r="X48"/>
  <c r="AC48"/>
  <c r="Z48"/>
  <c r="AB48"/>
  <c r="AE48"/>
  <c r="C71" l="1"/>
  <c r="X72" s="1"/>
  <c r="C74"/>
  <c r="C77"/>
  <c r="AH57"/>
  <c r="AJ57" s="1"/>
  <c r="M88"/>
  <c r="F24"/>
  <c r="G24"/>
  <c r="L88"/>
  <c r="K88"/>
  <c r="J88"/>
  <c r="I24"/>
  <c r="I88" s="1"/>
  <c r="H24"/>
  <c r="H88" s="1"/>
  <c r="AH48"/>
  <c r="AJ48" s="1"/>
  <c r="C68" l="1"/>
  <c r="R69" s="1"/>
  <c r="U72"/>
  <c r="AB72"/>
  <c r="AA72"/>
  <c r="P72"/>
  <c r="S72"/>
  <c r="Z72"/>
  <c r="Y72"/>
  <c r="O72"/>
  <c r="V72"/>
  <c r="Q72"/>
  <c r="W72"/>
  <c r="T72"/>
  <c r="R72"/>
  <c r="AF78"/>
  <c r="AE78"/>
  <c r="AB78"/>
  <c r="W78"/>
  <c r="AG78"/>
  <c r="AG88" s="1"/>
  <c r="Y78"/>
  <c r="AD78"/>
  <c r="AC78"/>
  <c r="X78"/>
  <c r="AA78"/>
  <c r="Z78"/>
  <c r="AF75"/>
  <c r="AD75"/>
  <c r="AE75"/>
  <c r="AH24"/>
  <c r="AJ24" s="1"/>
  <c r="C65"/>
  <c r="Z69" l="1"/>
  <c r="O69"/>
  <c r="O88" s="1"/>
  <c r="P69"/>
  <c r="P88" s="1"/>
  <c r="Y69"/>
  <c r="AA69"/>
  <c r="U69"/>
  <c r="AH75"/>
  <c r="AJ75" s="1"/>
  <c r="W69"/>
  <c r="X69"/>
  <c r="Q69"/>
  <c r="T69"/>
  <c r="S69"/>
  <c r="V69"/>
  <c r="AH72"/>
  <c r="AJ72" s="1"/>
  <c r="AE88"/>
  <c r="AF88"/>
  <c r="AH78"/>
  <c r="AJ78" s="1"/>
  <c r="Q66"/>
  <c r="AC66"/>
  <c r="AC88" s="1"/>
  <c r="AD66"/>
  <c r="AD88" s="1"/>
  <c r="S66"/>
  <c r="V66"/>
  <c r="AA66"/>
  <c r="T66"/>
  <c r="Z66"/>
  <c r="X66"/>
  <c r="AB66"/>
  <c r="R66"/>
  <c r="W66"/>
  <c r="U66"/>
  <c r="Y66"/>
  <c r="AH69" l="1"/>
  <c r="AJ69" s="1"/>
  <c r="Q88"/>
  <c r="AH66"/>
  <c r="AJ66" s="1"/>
  <c r="C32" l="1"/>
  <c r="X33" l="1"/>
  <c r="X88" s="1"/>
  <c r="Y33"/>
  <c r="Y88" s="1"/>
  <c r="Z33"/>
  <c r="Z88" s="1"/>
  <c r="R33"/>
  <c r="R88" s="1"/>
  <c r="T33"/>
  <c r="T88" s="1"/>
  <c r="AA33"/>
  <c r="AA88" s="1"/>
  <c r="U33"/>
  <c r="U88" s="1"/>
  <c r="V33"/>
  <c r="V88" s="1"/>
  <c r="S33"/>
  <c r="S88" s="1"/>
  <c r="W33"/>
  <c r="W88" s="1"/>
  <c r="AB33"/>
  <c r="AB88" s="1"/>
  <c r="AH33" l="1"/>
  <c r="AJ33" s="1"/>
  <c r="C8"/>
  <c r="E9" l="1"/>
  <c r="E88" s="1"/>
  <c r="G9"/>
  <c r="G88" s="1"/>
  <c r="C94"/>
  <c r="F9"/>
  <c r="F88" s="1"/>
  <c r="D9"/>
  <c r="F86" l="1"/>
  <c r="G86"/>
  <c r="E86"/>
  <c r="D88"/>
  <c r="AH9"/>
  <c r="AJ9" s="1"/>
  <c r="O86"/>
  <c r="Q86"/>
  <c r="L86"/>
  <c r="AE86"/>
  <c r="AF86"/>
  <c r="AC86"/>
  <c r="N86"/>
  <c r="AG86"/>
  <c r="K86"/>
  <c r="J86"/>
  <c r="H86"/>
  <c r="AD86"/>
  <c r="M86"/>
  <c r="P86"/>
  <c r="I86"/>
  <c r="Y86"/>
  <c r="AB86"/>
  <c r="X86"/>
  <c r="AA86"/>
  <c r="S86"/>
  <c r="T86"/>
  <c r="Z86"/>
  <c r="V86"/>
  <c r="W86"/>
  <c r="U86"/>
  <c r="R86"/>
  <c r="AH88" l="1"/>
  <c r="AK88" s="1"/>
  <c r="D86"/>
  <c r="D92"/>
  <c r="E92" s="1"/>
  <c r="E90" l="1"/>
  <c r="F92"/>
  <c r="AI86"/>
  <c r="AH86"/>
  <c r="D90"/>
  <c r="G92" l="1"/>
  <c r="F90"/>
  <c r="G90" l="1"/>
  <c r="H92"/>
  <c r="H90" l="1"/>
  <c r="I92"/>
  <c r="I90" l="1"/>
  <c r="J92"/>
  <c r="K92" l="1"/>
  <c r="J90"/>
  <c r="K90" l="1"/>
  <c r="L92"/>
  <c r="M92" l="1"/>
  <c r="L90"/>
  <c r="M90" l="1"/>
  <c r="N92"/>
  <c r="N90" l="1"/>
  <c r="O92"/>
  <c r="O90" l="1"/>
  <c r="P92"/>
  <c r="P90" l="1"/>
  <c r="Q92"/>
  <c r="Q90" l="1"/>
  <c r="R92"/>
  <c r="S92" l="1"/>
  <c r="R90"/>
  <c r="T92" l="1"/>
  <c r="S90"/>
  <c r="T90" l="1"/>
  <c r="U92"/>
  <c r="U90" l="1"/>
  <c r="V92"/>
  <c r="W92" l="1"/>
  <c r="V90"/>
  <c r="X92" l="1"/>
  <c r="W90"/>
  <c r="X90" l="1"/>
  <c r="Y92"/>
  <c r="Y90" l="1"/>
  <c r="Z92"/>
  <c r="Z90" l="1"/>
  <c r="AA92"/>
  <c r="AB92" l="1"/>
  <c r="AA90"/>
  <c r="AC92" l="1"/>
  <c r="AB90"/>
  <c r="AC90" l="1"/>
  <c r="AD92"/>
  <c r="AE92" l="1"/>
  <c r="AD90"/>
  <c r="AF92" l="1"/>
  <c r="AE90"/>
  <c r="AF90" l="1"/>
  <c r="AG92"/>
  <c r="AG90" l="1"/>
  <c r="AH90" s="1"/>
  <c r="AJ92"/>
</calcChain>
</file>

<file path=xl/sharedStrings.xml><?xml version="1.0" encoding="utf-8"?>
<sst xmlns="http://schemas.openxmlformats.org/spreadsheetml/2006/main" count="2937" uniqueCount="1954">
  <si>
    <t>PAREDE DE VIDRO</t>
  </si>
  <si>
    <t>09.06</t>
  </si>
  <si>
    <t>09.07</t>
  </si>
  <si>
    <t>23.00</t>
  </si>
  <si>
    <t>INSTALAÇÕES DE COMBATE A INCÊNDIOS</t>
  </si>
  <si>
    <t>24.00</t>
  </si>
  <si>
    <t>EQUIPAMENTOS</t>
  </si>
  <si>
    <t>25.00</t>
  </si>
  <si>
    <t>PAISAGISMO</t>
  </si>
  <si>
    <t>CUSTO TOTAL DA OBRA (R$)</t>
  </si>
  <si>
    <t>PLACAS DE OBRAS</t>
  </si>
  <si>
    <t>ALVENARIA EM TIJOLOS CERÂMICOS FURADOS - ESP.14,0 CM</t>
  </si>
  <si>
    <t>PLANILHA DE QUANTITATIVOS E DE PREÇOS DE SERVIÇOS DE ENGENHARIA</t>
  </si>
  <si>
    <t>ITEM</t>
  </si>
  <si>
    <t>SERVIÇO</t>
  </si>
  <si>
    <t>UNID.</t>
  </si>
  <si>
    <t>QUANT.</t>
  </si>
  <si>
    <t>ENGENHARIA</t>
  </si>
  <si>
    <t>LICITANTE</t>
  </si>
  <si>
    <t>PREÇO MAT e MO (R$)</t>
  </si>
  <si>
    <t>UNITÁRIO SEM BDI</t>
  </si>
  <si>
    <t>UNITÁRIO COM BDI</t>
  </si>
  <si>
    <t>TOTAL COM BDI</t>
  </si>
  <si>
    <t>UNITÁRIO</t>
  </si>
  <si>
    <t>TOTAL</t>
  </si>
  <si>
    <t>01.00</t>
  </si>
  <si>
    <t>SERVIÇOS TÉCNICOS</t>
  </si>
  <si>
    <t>01.01</t>
  </si>
  <si>
    <t xml:space="preserve">UN </t>
  </si>
  <si>
    <t>01.02</t>
  </si>
  <si>
    <t>M</t>
  </si>
  <si>
    <t>01.03</t>
  </si>
  <si>
    <t>01.04</t>
  </si>
  <si>
    <t>01.05</t>
  </si>
  <si>
    <t>01.06</t>
  </si>
  <si>
    <t>01.07</t>
  </si>
  <si>
    <t>TOTAL DO ITEM</t>
  </si>
  <si>
    <t>02.00</t>
  </si>
  <si>
    <t>SERVIÇOS PRELIMINARES</t>
  </si>
  <si>
    <t>02.01</t>
  </si>
  <si>
    <t xml:space="preserve">M2 </t>
  </si>
  <si>
    <t>02.02</t>
  </si>
  <si>
    <t>02.03</t>
  </si>
  <si>
    <t>TAPUMES (COMPENSADO/TELA)</t>
  </si>
  <si>
    <t>02.04</t>
  </si>
  <si>
    <t>02.05</t>
  </si>
  <si>
    <t>INSTALAÇÃO PROVISÓRIA DE ÁGUA/ESGOT, INCLUSIVE RESERVATÓRIO</t>
  </si>
  <si>
    <t>02.06</t>
  </si>
  <si>
    <t>INSTALAÇÃO PROVISÓRIA DE ENERGIA ELÉTRICA</t>
  </si>
  <si>
    <t>LOCAÇÃO DA OBRA</t>
  </si>
  <si>
    <t>03.00</t>
  </si>
  <si>
    <t>MÁQUINAS E FERRAMENTAS</t>
  </si>
  <si>
    <t>03.01</t>
  </si>
  <si>
    <t xml:space="preserve">M </t>
  </si>
  <si>
    <t>03.02</t>
  </si>
  <si>
    <t>TELA DE PROTEÇÃO DE FACHADA</t>
  </si>
  <si>
    <t>03.03</t>
  </si>
  <si>
    <t>ANDAIME TIPO FACHADEIRO, INCLUSIVE FORRAÇÃO</t>
  </si>
  <si>
    <t>04.00</t>
  </si>
  <si>
    <t>ADMINISTRAÇÃO DA OBRA E DESPESAS GERAIS</t>
  </si>
  <si>
    <t>04.01</t>
  </si>
  <si>
    <t>H</t>
  </si>
  <si>
    <t>04.02</t>
  </si>
  <si>
    <t>MESTRE DE OBRAS</t>
  </si>
  <si>
    <t xml:space="preserve">H </t>
  </si>
  <si>
    <t>04.03</t>
  </si>
  <si>
    <t>VIGIA</t>
  </si>
  <si>
    <t>05.00</t>
  </si>
  <si>
    <t>05.01</t>
  </si>
  <si>
    <t>M2</t>
  </si>
  <si>
    <t>06.00</t>
  </si>
  <si>
    <t>TERRAPLENAGEM</t>
  </si>
  <si>
    <t>06.01</t>
  </si>
  <si>
    <t>ESCAVAÇÃO MECANIZADA</t>
  </si>
  <si>
    <t>M3</t>
  </si>
  <si>
    <t>06.02</t>
  </si>
  <si>
    <t>06.03</t>
  </si>
  <si>
    <t>BOTA-FORA DE MATERIAL EXCEDENTE, INCLUINDO CARGA E TRANSPORTE</t>
  </si>
  <si>
    <t>MOVIMENTO DE TERRA PARA FUNDAÇÕES</t>
  </si>
  <si>
    <t>06.04</t>
  </si>
  <si>
    <t>06.06</t>
  </si>
  <si>
    <t>06.07</t>
  </si>
  <si>
    <t>07.00</t>
  </si>
  <si>
    <t>INFRAESTRUTURA E OBRAS COMPLEMENTARES</t>
  </si>
  <si>
    <t>07.01</t>
  </si>
  <si>
    <t>07.02</t>
  </si>
  <si>
    <t>07.03</t>
  </si>
  <si>
    <t>AÇO</t>
  </si>
  <si>
    <t>KG</t>
  </si>
  <si>
    <t>07.04</t>
  </si>
  <si>
    <t>FORMA</t>
  </si>
  <si>
    <t>BLOCOS DE FUNDAÇÃO</t>
  </si>
  <si>
    <t>SELADOR PARA PAREDE</t>
  </si>
  <si>
    <t>07.08</t>
  </si>
  <si>
    <t>08.00</t>
  </si>
  <si>
    <t>ESTRUTURA</t>
  </si>
  <si>
    <t>09.00</t>
  </si>
  <si>
    <t>PAREDES</t>
  </si>
  <si>
    <t>09.01</t>
  </si>
  <si>
    <t>09.02</t>
  </si>
  <si>
    <t>09.03</t>
  </si>
  <si>
    <t>09.04</t>
  </si>
  <si>
    <t>09.05</t>
  </si>
  <si>
    <t>10.00</t>
  </si>
  <si>
    <t>ESQUADRIAS</t>
  </si>
  <si>
    <t>ESQUADRIAS DE MADEIRA</t>
  </si>
  <si>
    <t>FERRAGENS</t>
  </si>
  <si>
    <t>FECHADURA</t>
  </si>
  <si>
    <t>MOLA HIDRÁULICA</t>
  </si>
  <si>
    <t>FIXADOR DE PISO PARA PORTA</t>
  </si>
  <si>
    <t>ESQUADRIAS DE METAL</t>
  </si>
  <si>
    <t>PEITORIL</t>
  </si>
  <si>
    <t>11.00</t>
  </si>
  <si>
    <t>VIDROS E ESPELHOS</t>
  </si>
  <si>
    <t>11.01</t>
  </si>
  <si>
    <t>11.02</t>
  </si>
  <si>
    <t>11.03</t>
  </si>
  <si>
    <t xml:space="preserve"> M2 </t>
  </si>
  <si>
    <t>ESPELHO 40 X 60 CM</t>
  </si>
  <si>
    <t>12.00</t>
  </si>
  <si>
    <t>COBERTURA</t>
  </si>
  <si>
    <t>12.01</t>
  </si>
  <si>
    <t>13.00</t>
  </si>
  <si>
    <t>IMPERMEABILIZAÇÃO</t>
  </si>
  <si>
    <t>13.01</t>
  </si>
  <si>
    <t>13.02</t>
  </si>
  <si>
    <t>13.03</t>
  </si>
  <si>
    <t>14.00</t>
  </si>
  <si>
    <t>REVESTIMENTO</t>
  </si>
  <si>
    <t>REVESTIMENTOS INTERNOS - PAREDES</t>
  </si>
  <si>
    <t xml:space="preserve">CHAPISCO </t>
  </si>
  <si>
    <t xml:space="preserve">EMBOÇO </t>
  </si>
  <si>
    <t>REVESTIMENTOS  EXTERNOS - FACHADAS</t>
  </si>
  <si>
    <t>15.00</t>
  </si>
  <si>
    <t>FORRO</t>
  </si>
  <si>
    <t>15.01</t>
  </si>
  <si>
    <t>16.00</t>
  </si>
  <si>
    <t>SERRALHERIA</t>
  </si>
  <si>
    <t>16.01</t>
  </si>
  <si>
    <t>16.02</t>
  </si>
  <si>
    <t>16.03</t>
  </si>
  <si>
    <t>16.04</t>
  </si>
  <si>
    <t>UN</t>
  </si>
  <si>
    <t>17.00</t>
  </si>
  <si>
    <t xml:space="preserve">PINTURA </t>
  </si>
  <si>
    <t>EMASSAMENTO COM MASSA CORRIDA PVA</t>
  </si>
  <si>
    <t>TINTA ACRÍLICA</t>
  </si>
  <si>
    <t>PINTURA DE FORROS EM GESSO ACARTONADO</t>
  </si>
  <si>
    <t>FUNDO PREPARADOR</t>
  </si>
  <si>
    <t>PINTURA DE ESQUADRIAS DE FERRO</t>
  </si>
  <si>
    <t>ESMALTE SINTÉTICO - ESQUADRIAS -  INCLUSIVE TRATAMENTO ANTI-CORROSIVO</t>
  </si>
  <si>
    <t>PINTURA EM ESQUADRIAS DE MADEIRA</t>
  </si>
  <si>
    <t>18.00</t>
  </si>
  <si>
    <t>PAVIMENTAÇÃO</t>
  </si>
  <si>
    <t>18.01</t>
  </si>
  <si>
    <t>18.02</t>
  </si>
  <si>
    <t>18.03</t>
  </si>
  <si>
    <t>18.04</t>
  </si>
  <si>
    <t>18.05</t>
  </si>
  <si>
    <t>PASSEIO EXTERNO</t>
  </si>
  <si>
    <t>18.06</t>
  </si>
  <si>
    <t>18.07</t>
  </si>
  <si>
    <t>VIA PÚBLICA - MEIO-FIO</t>
  </si>
  <si>
    <t>18.08</t>
  </si>
  <si>
    <t>18.09</t>
  </si>
  <si>
    <t>18.10</t>
  </si>
  <si>
    <t>MEIO-FIO (GUIA) DE CONCRETO PRE-MOLDADO,</t>
  </si>
  <si>
    <t>19.00</t>
  </si>
  <si>
    <t>RODAPÉ</t>
  </si>
  <si>
    <t>20.00</t>
  </si>
  <si>
    <t>21.00</t>
  </si>
  <si>
    <t>CABEAMENTO ESTRUTURADO</t>
  </si>
  <si>
    <t>21.01</t>
  </si>
  <si>
    <t>21.02</t>
  </si>
  <si>
    <t>21.03</t>
  </si>
  <si>
    <t>21.04</t>
  </si>
  <si>
    <t>22.00</t>
  </si>
  <si>
    <t>INSTALAÇÕES HIDRÁULICAS E SANITÁRIAS</t>
  </si>
  <si>
    <t xml:space="preserve">CRONOGRAMA FÍSICO-FINANCEIRO DA OBRA </t>
  </si>
  <si>
    <t>PERÍODOS</t>
  </si>
  <si>
    <t>SERVIÇOS</t>
  </si>
  <si>
    <t>VALORES</t>
  </si>
  <si>
    <t>MÊS 01</t>
  </si>
  <si>
    <t>MÊS 02</t>
  </si>
  <si>
    <t>MÊS 03</t>
  </si>
  <si>
    <t>MÊS 04</t>
  </si>
  <si>
    <t>MÊS 05</t>
  </si>
  <si>
    <t>MÊS 06</t>
  </si>
  <si>
    <t>MÊS 07</t>
  </si>
  <si>
    <t>MÊS 08</t>
  </si>
  <si>
    <t>MÊS 09</t>
  </si>
  <si>
    <t>MÊS 10</t>
  </si>
  <si>
    <t>MÊS 11</t>
  </si>
  <si>
    <t>MÊS 12</t>
  </si>
  <si>
    <t>MÊS 13</t>
  </si>
  <si>
    <t>MÊS 14</t>
  </si>
  <si>
    <t>MÊS 15</t>
  </si>
  <si>
    <t>MÊS 16</t>
  </si>
  <si>
    <t>MÊS 17</t>
  </si>
  <si>
    <t>MÊS 18</t>
  </si>
  <si>
    <t>MÊS 19</t>
  </si>
  <si>
    <t>MÊS 20</t>
  </si>
  <si>
    <t>MÊS 21</t>
  </si>
  <si>
    <t>MÊS 22</t>
  </si>
  <si>
    <t>MÊS 23</t>
  </si>
  <si>
    <t>MÊS 24</t>
  </si>
  <si>
    <t>PERCENTUAL DO MÊS</t>
  </si>
  <si>
    <t>TOTAL DO MÊS</t>
  </si>
  <si>
    <t>PERCENTUAL ACUMULADO</t>
  </si>
  <si>
    <t>TOTAL ACUMULADO</t>
  </si>
  <si>
    <t>TOTAL GERAL DA OBRA</t>
  </si>
  <si>
    <t>DEMOLIÇOES E RETIRADAS</t>
  </si>
  <si>
    <t>RETIRADA DE ESQUADRIAS METALICAS</t>
  </si>
  <si>
    <t>RETIRADA DE FOLHAS DE PORTA DE PASSAGEM OU JANELA</t>
  </si>
  <si>
    <t>RETIRADA DE APARELHOS SANITARIOS</t>
  </si>
  <si>
    <t>REMOCAO DE DISPOSITIVOS PARA FUNCIONAMENTO DE APARELHOS SANITARIOS</t>
  </si>
  <si>
    <t>REMOCAO DE AZULEJO E SUBSTRATO DE ADERENCIA EM ARGAMASSA</t>
  </si>
  <si>
    <t>DEMOLICAO DE TELHAS ONDULADAS</t>
  </si>
  <si>
    <t>RETIRADA DE BATENTES DE MADEIRA</t>
  </si>
  <si>
    <t>DEMOLIÇÃO DE PISOS EM GERAL</t>
  </si>
  <si>
    <t>DEMOLIÇÃO DE ALVENARIA, SEM REAPROVEITAMENTO</t>
  </si>
  <si>
    <t>DEMOLIÇÃO DE  ESTRUTURA DO TELHADO</t>
  </si>
  <si>
    <t>OBRA: CONSTRUÇÃO DO FÓRUM DA JUSTIÇA DO TRABALHO DE BELO HORIZONTE</t>
  </si>
  <si>
    <t>MOBILIZAÇÃO E DESMOBILIZAÇÃO DE OBRA</t>
  </si>
  <si>
    <t>02.07</t>
  </si>
  <si>
    <t>03.04</t>
  </si>
  <si>
    <t>03.05</t>
  </si>
  <si>
    <t>03.06</t>
  </si>
  <si>
    <t>03.07</t>
  </si>
  <si>
    <t>03.08</t>
  </si>
  <si>
    <t>03.09</t>
  </si>
  <si>
    <t>03.10</t>
  </si>
  <si>
    <t>03.11</t>
  </si>
  <si>
    <t>03.12</t>
  </si>
  <si>
    <t>03.13</t>
  </si>
  <si>
    <t>03.14</t>
  </si>
  <si>
    <t>ENCARREGADO GERAL</t>
  </si>
  <si>
    <t>AUXILIAR TECNICO DE ENGENHARIA</t>
  </si>
  <si>
    <t>04.04</t>
  </si>
  <si>
    <t>REGULARIZAÇÃO E NIVELAMENTO DO PISO PARA RECEBER A MANTA DE IMPERMEABILIZAÇÃO(ESPESSURA 3CM-TRÇO 1:3 DE CIMENTO E AREIA)</t>
  </si>
  <si>
    <t xml:space="preserve">EXECUÇÃO DE PROTEÇÃO MECÂNICA DE SUPERFÍCIE COM ARGAMASSA DE CIMENTO E AREIA, TRACO 1:7 ESP 3,0cm, COM APLICAÇÃO DE TELA GALVANIZADA(TPO PINTEIRO) PARA AS PARTES VERTICAIS </t>
  </si>
  <si>
    <t>FORNECIMENTO E EXECUÇÃO DE IMPERMEABILIZAÇÃO DE SUPERFÍCIE COM MANTA ASFALTICA (COM POLIMEROS TIPO  APP) ESP =4mm</t>
  </si>
  <si>
    <t>13.04</t>
  </si>
  <si>
    <t>ALVENARIA/DIVISORIAS</t>
  </si>
  <si>
    <t>DIVISORIA DE GRANITO</t>
  </si>
  <si>
    <t>DIVISORIA EM DRAY WALL</t>
  </si>
  <si>
    <t xml:space="preserve"> BARRADO EM GRANITO H=80CM</t>
  </si>
  <si>
    <t>CERÂMICA CLASSE A, EXTRA,  ASSENTADA COM ARGAMASSA PRÉ-FABRICADA DE CIMENTO  COLANTE E REJUNTAMENTO. REF: PORTOBELLO OU SIMILAR DIMENSÃO: 20X20 cm, FABRICANTE: CECRISA, INCEPA, ELIANE OU SIMILAR- COR: BRANCO, REJUNTE FLEXÍVEL: COR BRANCO</t>
  </si>
  <si>
    <t xml:space="preserve">CONCRETO APARENTE  COM APLICAÇÃO DE SILICONE </t>
  </si>
  <si>
    <t>BARRADO EXISTENTE EM GRANITO PRETO A RESTAURAR</t>
  </si>
  <si>
    <t>MÁRMORE EXISTENTE, EXECUTAR POLIMENTO</t>
  </si>
  <si>
    <t>TIJOLO DE VIDRO EXISTENTE A RECUPERAR</t>
  </si>
  <si>
    <t>PASTILHA GRÉS 2X2CM - RECOMPOR CONFORME EXISTENTE</t>
  </si>
  <si>
    <t>LAMBRI EXISTENTE A RECUPERAR</t>
  </si>
  <si>
    <t>BARRADO EXISTENTE EM ARDÓSIA A RECUPERAR</t>
  </si>
  <si>
    <t>FORRO MODULAR DE FIBRA MINERAL ARMSTRONG, PLACAS DE 62,5x62,5cm,  MODELO FINE FISSURED RH - 95</t>
  </si>
  <si>
    <t>RECUPERAR FORRO, CONFORME PADRÃO EXISTENTE.</t>
  </si>
  <si>
    <t>15.02</t>
  </si>
  <si>
    <t>15.03</t>
  </si>
  <si>
    <t>REBOCO PAULISTA, MASSA ÚNICA</t>
  </si>
  <si>
    <t>DEMOLIÇAO ESTRUTURA METALICA</t>
  </si>
  <si>
    <t>LOCAÇAO DE  ELEVADOR DE CARGA</t>
  </si>
  <si>
    <t>OPERADOR DE GUINCHO</t>
  </si>
  <si>
    <t>TELHADO VERDE</t>
  </si>
  <si>
    <t>EXECUÇÃO DE TELHADO VERDE SOBRE IMPERMEABILIZAÇAO</t>
  </si>
  <si>
    <t>REVESTIMENTOS DE TETOS</t>
  </si>
  <si>
    <t>CORRIMAO DE PAREDE EM INOX</t>
  </si>
  <si>
    <t>PINTURA DE TETO</t>
  </si>
  <si>
    <t>GRANITO POLIDO 120X120 ESP. 2cm - CONFORME PAGINAÇÃO</t>
  </si>
  <si>
    <t>GRANITO POLIDO 55X55 ESP. 2cm - CONFORME PAGINAÇÃO</t>
  </si>
  <si>
    <t>GRANITO POLIDO 150X150 ESP. 2cm - CONFORME PAGINAÇÃO</t>
  </si>
  <si>
    <t>CARPETE REF.: INTERFACEFLOOR, CUBIC 7263, RED - AUDITÓRIO 4º PAV. ED. ARTHUR GUIMARÃRES</t>
  </si>
  <si>
    <t>GRANITO LEVIGADO  ESP. 2cm</t>
  </si>
  <si>
    <t>CARPETE REF.: INTERFACEFLOR, CUBIC. 6369 -MOVEMENT, AUDITÓRIO 2º PAV. ED. ARTHUR GUIMARÃES E AUDITÓRIO OFICINAS CRISTIANO OTTONI</t>
  </si>
  <si>
    <t>CONCRETO NIVELADO - SISTEMA DE LAJE NÍVEL 0 - NÍVEL A LASER</t>
  </si>
  <si>
    <t>MÁRMORE EXISTENTE, EXECUTAR NOVO POLIMENTO E RECUPERAR ÁREAS DANIFICADAS</t>
  </si>
  <si>
    <t>CARPETE REF.: INTERFACE FLOR, ENTRY LEVEL II - RUST - ENTRADA AUDITÓRIO 2º PAV.  ED ARTHUR GUIMARÃES</t>
  </si>
  <si>
    <t>PISO ELEVADO CONFORME ESPECIFICAÇÕES DO FABRICANTE.</t>
  </si>
  <si>
    <t>PISO DE MADEIRA MACIÇO ESTRUTURADO EM SARRAFO DE EUCALIPTO CONTRAVENTADO, RÉGUA8,2cm, ESP 19mm.</t>
  </si>
  <si>
    <t>LADRILHO HIDRAULICO TATIL DE ALERTA - COR VERMELHA - PASSEIOS</t>
  </si>
  <si>
    <t>LADRILHO HIDRAULICO TÁTIL FAIXA DIRECIONAMENTO - COR VERMELHA - PASSEIOS</t>
  </si>
  <si>
    <t>LADRILHO HIDRAULICO LISO, ACABAMENTO RUGOSO ANTI-DERRAPANTE, COR NATURAL - PASSEIOS</t>
  </si>
  <si>
    <t>PEDRA PORTUGUESA NAS CORES: VERMELHO, BRANCO E PRETO</t>
  </si>
  <si>
    <t>CERÂMICA ELIANE, LINHA CARGO PLUS WHITE 45X45 cm</t>
  </si>
  <si>
    <t>REGULARIZAÇÃO DE CONTRAPISO</t>
  </si>
  <si>
    <t>18.11</t>
  </si>
  <si>
    <t>18.12</t>
  </si>
  <si>
    <t>18.13</t>
  </si>
  <si>
    <t>18.14</t>
  </si>
  <si>
    <t>18.15</t>
  </si>
  <si>
    <t>18.16</t>
  </si>
  <si>
    <t>18.17</t>
  </si>
  <si>
    <t>18.18</t>
  </si>
  <si>
    <t>18.19</t>
  </si>
  <si>
    <t>18.20</t>
  </si>
  <si>
    <t>18.21</t>
  </si>
  <si>
    <t>18.22</t>
  </si>
  <si>
    <t>18.23</t>
  </si>
  <si>
    <t>18.24</t>
  </si>
  <si>
    <t>18.25</t>
  </si>
  <si>
    <t>18.26</t>
  </si>
  <si>
    <t>SOLEIRA</t>
  </si>
  <si>
    <t>REVESTIMENTO EM ALUMÍNIODAYBRASIL TECBOND BRANCO POLAR, PINTURA KAYMAR 500, ESP. 4mm COM LÂMINAS DE ALUMÍNIO 0,30mm E NÚCLEO DE POLIETILENO DE BAIXA DENSIDADE</t>
  </si>
  <si>
    <t>BRISE EM ALUMÍNIO REF: HUNTER DOUGLAS - MODELO TERMOBRISE335 COR ROJO FERRARI 7088</t>
  </si>
  <si>
    <t xml:space="preserve">PORTA (P02) (70X210)CM </t>
  </si>
  <si>
    <t xml:space="preserve">PORTA (P03) (80X210)CM </t>
  </si>
  <si>
    <t xml:space="preserve">PORTA (P04) (90X210)CM </t>
  </si>
  <si>
    <t>PORTA (P07) (200X250)CM , DUAS FOLHAS ABRIR</t>
  </si>
  <si>
    <t>PORTA (P05) (120X210)CM , DUAS FOLHAS ABRIR</t>
  </si>
  <si>
    <t>PORTA (P06) (150X210)CM , DUAS FOLHAS ABRIR</t>
  </si>
  <si>
    <t>PORTA (P09) (120X380) 1 FOLHA DE ABRIR E BANDEIRA FIXA</t>
  </si>
  <si>
    <t>PORTA (P012) (180X210)CM , DUAS FOLHAS ABRIR</t>
  </si>
  <si>
    <t>ESQUADRIAS DE ALUMINIO</t>
  </si>
  <si>
    <t xml:space="preserve">PORTA ALUMÍNIO/VIDRO(P10)1 FOLHA FIXA /1 CORRER(200X210)
</t>
  </si>
  <si>
    <t xml:space="preserve">PORTA ALUMÍNIO/VIDRO(P11)2 FOLHA FIXA /2 CORRER(400X210)
</t>
  </si>
  <si>
    <t>ESQUADRIAS DE VIDRO</t>
  </si>
  <si>
    <t>PORTA DE VIDRO (P18)(140X250)2 FOLHAS DE ABRIR</t>
  </si>
  <si>
    <t xml:space="preserve">PORTA CORTA-FOGO (P20)(90X210)
</t>
  </si>
  <si>
    <t>JANELA EM ALUMINIO E TELA GALVANIZADA(J13)(240X230)</t>
  </si>
  <si>
    <t>10.1</t>
  </si>
  <si>
    <t>10.1.1</t>
  </si>
  <si>
    <t>10.1.2</t>
  </si>
  <si>
    <t>10.1.3</t>
  </si>
  <si>
    <t>10.1.4</t>
  </si>
  <si>
    <t>10.1.5</t>
  </si>
  <si>
    <t>10.1.6</t>
  </si>
  <si>
    <t>10.1.7</t>
  </si>
  <si>
    <t>10.1.8</t>
  </si>
  <si>
    <t>10.1.9</t>
  </si>
  <si>
    <t>10.1.10</t>
  </si>
  <si>
    <t>10.1.11</t>
  </si>
  <si>
    <t>10.1.12</t>
  </si>
  <si>
    <t>10.2</t>
  </si>
  <si>
    <t>10.2.1</t>
  </si>
  <si>
    <t>10.2.2</t>
  </si>
  <si>
    <t>10.2.3</t>
  </si>
  <si>
    <t>10.2.5</t>
  </si>
  <si>
    <t>10.2.6</t>
  </si>
  <si>
    <t>10.2.7</t>
  </si>
  <si>
    <t>10.2.8</t>
  </si>
  <si>
    <t>10.2.9</t>
  </si>
  <si>
    <t>10.2.10</t>
  </si>
  <si>
    <t>10.2.11</t>
  </si>
  <si>
    <t>10.2.12</t>
  </si>
  <si>
    <t>10.2.13</t>
  </si>
  <si>
    <t>10.2.14</t>
  </si>
  <si>
    <t>10.2.15</t>
  </si>
  <si>
    <t>10.2.16</t>
  </si>
  <si>
    <t>10.2.17</t>
  </si>
  <si>
    <t>10.2.18</t>
  </si>
  <si>
    <t>10.2.19</t>
  </si>
  <si>
    <t>10.2.20</t>
  </si>
  <si>
    <t>10.2.21</t>
  </si>
  <si>
    <t>10.2.22</t>
  </si>
  <si>
    <t>10.2.23</t>
  </si>
  <si>
    <t>10.2.24</t>
  </si>
  <si>
    <t>10.2.25</t>
  </si>
  <si>
    <t>10.2.26</t>
  </si>
  <si>
    <t>10.3</t>
  </si>
  <si>
    <t>10.3.1</t>
  </si>
  <si>
    <t>10.4</t>
  </si>
  <si>
    <t>10.4.1</t>
  </si>
  <si>
    <t>10.4.2</t>
  </si>
  <si>
    <t>10.4.3</t>
  </si>
  <si>
    <t>10.4.4</t>
  </si>
  <si>
    <t>10.4.5</t>
  </si>
  <si>
    <t>10.4.7</t>
  </si>
  <si>
    <t>10.4.8</t>
  </si>
  <si>
    <t>10.4.9</t>
  </si>
  <si>
    <t>10.4.10</t>
  </si>
  <si>
    <t>10.5</t>
  </si>
  <si>
    <t>10.5.1</t>
  </si>
  <si>
    <t>10.5.2</t>
  </si>
  <si>
    <t>10.5.3</t>
  </si>
  <si>
    <t>10.6</t>
  </si>
  <si>
    <t>10.6.1</t>
  </si>
  <si>
    <t>10.6.2</t>
  </si>
  <si>
    <t xml:space="preserve">BRISE DE FERRO (P27) (90X250) 1 FOLHA DE ABRIR
</t>
  </si>
  <si>
    <t>10.6.3</t>
  </si>
  <si>
    <t>10.6.4</t>
  </si>
  <si>
    <t>JANELAS EXISTENTES A RECUPERAR(J15)(120X205)GUILHOTINA 3FOLHAS</t>
  </si>
  <si>
    <t>JANELA EXISTENTE A RECUPERAR(J18)(1070X230)8FOLHAS FIXA/CORRER</t>
  </si>
  <si>
    <t>JANELAS EXISTENTES A RECUPERAR(J26)(70X318)MADEIRA FIXA</t>
  </si>
  <si>
    <t>BASCULANTE EM METALON EXISTENTE A RECUPERAR(J27)(120X260)</t>
  </si>
  <si>
    <t>BASCULANTE EM FERRO EXISTENTE A RECUPERAR(J58)(80X330)</t>
  </si>
  <si>
    <t>BASCULANTE EM FERRO EXISTENTE A RECUPERAR(J59)(80X340)</t>
  </si>
  <si>
    <t>BASCULANTE EM FERRO EXISTENTE A RECUPERAR(J60)(80X350)</t>
  </si>
  <si>
    <t>BASCULANTE EM FERRO EXISTENTE A RECUPERAR(J61)(80X385)</t>
  </si>
  <si>
    <t>BASCULANTE EM FERRO EXISTENTE A RECUPERAR(J62)(80X400)</t>
  </si>
  <si>
    <t>BASCULANTE EM FERRO EXISTENTE A RECUPERAR(J63)(80X410)</t>
  </si>
  <si>
    <t>10.1.13</t>
  </si>
  <si>
    <t>10.1.14</t>
  </si>
  <si>
    <t>10.1.15</t>
  </si>
  <si>
    <t>10.6.5</t>
  </si>
  <si>
    <t>10.6.6</t>
  </si>
  <si>
    <t>10.6.7</t>
  </si>
  <si>
    <t>10.6.8</t>
  </si>
  <si>
    <t>10.6.9</t>
  </si>
  <si>
    <t>10.6.11</t>
  </si>
  <si>
    <t>10.6.12</t>
  </si>
  <si>
    <t>05.02</t>
  </si>
  <si>
    <t>05.03</t>
  </si>
  <si>
    <t>05.04</t>
  </si>
  <si>
    <t>05.05</t>
  </si>
  <si>
    <t>05.06</t>
  </si>
  <si>
    <t>05.07</t>
  </si>
  <si>
    <t>08.1</t>
  </si>
  <si>
    <t>08.1.1</t>
  </si>
  <si>
    <t>08.1.2</t>
  </si>
  <si>
    <t>08.1.3</t>
  </si>
  <si>
    <t>08.2</t>
  </si>
  <si>
    <t>08.2.1</t>
  </si>
  <si>
    <t>08.2.2</t>
  </si>
  <si>
    <t>08.2.3</t>
  </si>
  <si>
    <t>08.3</t>
  </si>
  <si>
    <t>08.3.1</t>
  </si>
  <si>
    <t>08.3.2</t>
  </si>
  <si>
    <t>08.3.3</t>
  </si>
  <si>
    <t>14.1</t>
  </si>
  <si>
    <t>14.1.1</t>
  </si>
  <si>
    <t>14.1.2</t>
  </si>
  <si>
    <t>14.1.3</t>
  </si>
  <si>
    <t>14.1.4</t>
  </si>
  <si>
    <t>14.1.5</t>
  </si>
  <si>
    <t>14.1.6</t>
  </si>
  <si>
    <t>14.1.7</t>
  </si>
  <si>
    <t>14.1.8</t>
  </si>
  <si>
    <t>14.1.9</t>
  </si>
  <si>
    <t>14.1.10</t>
  </si>
  <si>
    <t>14.1.11</t>
  </si>
  <si>
    <t>14.1.13</t>
  </si>
  <si>
    <t>14.1.14</t>
  </si>
  <si>
    <t>14.1.15</t>
  </si>
  <si>
    <t>14.2</t>
  </si>
  <si>
    <t>14.2.1</t>
  </si>
  <si>
    <t>14.2.2</t>
  </si>
  <si>
    <t>14.3</t>
  </si>
  <si>
    <t>14.3.1</t>
  </si>
  <si>
    <t>14.3.2</t>
  </si>
  <si>
    <t>14.3.3</t>
  </si>
  <si>
    <t>14.3.4</t>
  </si>
  <si>
    <t>14.3.5</t>
  </si>
  <si>
    <t>14.3.6</t>
  </si>
  <si>
    <t>BANCADAS</t>
  </si>
  <si>
    <t>19.1</t>
  </si>
  <si>
    <t>BANCADA DE GRANITO CINZA ANDORINHA PARA LAVATORIOS</t>
  </si>
  <si>
    <t>20.1</t>
  </si>
  <si>
    <t>ARMARIO EM MDF SOB BANCADA DA COPA</t>
  </si>
  <si>
    <t xml:space="preserve">GRANILITE EXISTENTE A RECUPERAR </t>
  </si>
  <si>
    <t>PINTURA DE PAREDE INTERNA/EXTERNA</t>
  </si>
  <si>
    <t>TINTA LATEX PVA</t>
  </si>
  <si>
    <t>PINTURA EM ESMALTE SOBRE PAREDE EMASSADA COM MASSA ACRILICA</t>
  </si>
  <si>
    <t>17.1</t>
  </si>
  <si>
    <t>17.1.1</t>
  </si>
  <si>
    <t>17.1.2</t>
  </si>
  <si>
    <t>17.1.4</t>
  </si>
  <si>
    <t>17.2</t>
  </si>
  <si>
    <t>17.2.1</t>
  </si>
  <si>
    <t>17.2.2</t>
  </si>
  <si>
    <t>17.2.3</t>
  </si>
  <si>
    <t>17.3</t>
  </si>
  <si>
    <t>17.3.1</t>
  </si>
  <si>
    <t>17.4</t>
  </si>
  <si>
    <t>17.4.1</t>
  </si>
  <si>
    <t>17.5</t>
  </si>
  <si>
    <t>17.5.1</t>
  </si>
  <si>
    <t>17.3.2</t>
  </si>
  <si>
    <t>17.3.3</t>
  </si>
  <si>
    <t>CLARABOIA</t>
  </si>
  <si>
    <t>16.05</t>
  </si>
  <si>
    <t>ENGENHEIRO (INSTALAÇÕES)</t>
  </si>
  <si>
    <t>ENGENHEIRO (AR CONDICIONADO)</t>
  </si>
  <si>
    <t>05.09</t>
  </si>
  <si>
    <t>05.10</t>
  </si>
  <si>
    <t>13.05</t>
  </si>
  <si>
    <t>GRAMA SÃO CARLOS(JARDIM)</t>
  </si>
  <si>
    <t>REMOÇÃO DE DIVISORIA NAVAL</t>
  </si>
  <si>
    <t>RETIRADA DE RODAPES DE MADEIRA, INCLUSIVE RETIRADA DE CORDAO</t>
  </si>
  <si>
    <t>REMOCAO DE RODAPE CERAMICO</t>
  </si>
  <si>
    <t>REMOCAO DE RODAPE VINILICO OU DE BORRACHA COLADA</t>
  </si>
  <si>
    <t>DEMOLIÇÃO DE RODAPÉ EM MARMORITE</t>
  </si>
  <si>
    <t>03.15</t>
  </si>
  <si>
    <t>03.16</t>
  </si>
  <si>
    <t>03.17</t>
  </si>
  <si>
    <t>03.18</t>
  </si>
  <si>
    <t>03.19</t>
  </si>
  <si>
    <t>DEMOLICAO DE FORRO DE GESSO</t>
  </si>
  <si>
    <t xml:space="preserve">JANELAS EXISTENTES A RECUPERAR(J1)(120X260)GUILHOTINA 3FOLHAS  VIDRO TRANSPARENTE DE 6mm
</t>
  </si>
  <si>
    <t>JANELA VENEZIANA(J08)(80X100)</t>
  </si>
  <si>
    <t>JANELA ALUMINIO VENEZIANA 36 FOLHAS/VIDRO TRANSPARENTE 6MM-( FIXA 18 FOLHAS/CORRER 18 FOLHAS)(J9)(5590X230)</t>
  </si>
  <si>
    <t>JANELA VENEZIANA (J10)(78X203)</t>
  </si>
  <si>
    <t>JANELA ALUMINIO VENEZIANA  4 FOLHAS/VIDRO TRANSPARENTE 6MM 4 FOLHAS DE CORRER(J11)(290X230)</t>
  </si>
  <si>
    <t>JANELA ALUMINIO VENEZIANA 2 FOLHAS/ VIDRO TRANSPARENTE 6MM 2 FOLHAS DE CORRER(J12)(200X230)</t>
  </si>
  <si>
    <t>JANELA ALUMINIO 2 FOLHAS DE CORRER(J14)(130X160)</t>
  </si>
  <si>
    <t>JANELA ALUMINIO VENEZIANA 3 FOLHAS- MAXIMOAR 6 FOLHAS(J16)(215X230)</t>
  </si>
  <si>
    <t>JANELA ALUMINIO VENEZIANA 4 FOLHAS/ MAXIMO AR 8FOLHAS(J17)(275X230)</t>
  </si>
  <si>
    <t>JANELA ALUMINIO VENEZIANA 7 FOLHAS/VIDRO TRANSPARENTE 6MM FIXO 3FOLHAS- 4 FOLHAS DE CORRER(J19)(645X230)</t>
  </si>
  <si>
    <t>JANELA ALUMINIO 10 FOLHAS/ VIDRO TRANSPARENTE 6MM FIXO 5FOLHAS -5 FOLHAS DE CORRER(J20)(1429X230)</t>
  </si>
  <si>
    <t>JANELA ALUMINIO VENEZIANA 18 FOLHAS / VIDRO TRANSPARENTE 6MM  FIXO 9 FOLHAS- 9 FOLHAS DE CORRER(J22)(2120X230)</t>
  </si>
  <si>
    <t>JANELA ALUMINIO VENEZIANA 2 FOLHAS FIXAS/ VIDRO TRANSPARENTE 6MM 2 FOLHAS DE CORRER(J23)(207X230)</t>
  </si>
  <si>
    <t>JANELA ALUMINIO VENEZIANA 4 FOLHAS / VIDRO TRANSPARENTE 6MM 4 FOLHAS DE CORRER(J24)(358X230)</t>
  </si>
  <si>
    <t>JANELA ALUMINIO VENEZIANA 2 FOLHAS/ VIDRO TRANSPARENTE 6MM MAXIMO AR 4 PARTES (J28)(184X230)</t>
  </si>
  <si>
    <t>JANELA ALUMINIO VENEZIANA I FOLHA / VIDRO TRANSPARENTE 6MM MAXIMO AR 2 PARTES (J30)(75X230)</t>
  </si>
  <si>
    <t>JANELA ALUMINIO MAXIMO AR(J33)(125X170) COM VIDRO TRANSPARENTE DE 6MM</t>
  </si>
  <si>
    <t>JANELA ALUMINIO VIDRO CORRER 2 FOLHAS(J53)(205X170)</t>
  </si>
  <si>
    <t>JANELA ALUMINIO VIDRO TRANSPARENTE 6MM 3 FOLHAS DE CORRER, 3 FOLHAS FIXA(J54)(360X80)</t>
  </si>
  <si>
    <t>JANELA ALUMINIO VENEZIANA 2 FOLHAS / VIDRO TRANSPARENTE 6MM 4 FOLHAS MAXIMO AR  (J55)(185X230)</t>
  </si>
  <si>
    <t>JANELA ALUMINIO  E  VIDRO TRANSPARENTE DE 6MM 2 FOLHAS DE CORRER(J57)(185X160)</t>
  </si>
  <si>
    <t>JANELA EM ALUMINIO E VIDRO, EXISTENTE A RECUPERAR, (J56)(200X150)4FOLHAS FIXA/4 FOLHAS DE CORRER</t>
  </si>
  <si>
    <t>JANELA EXISTENTE A RECUPERAR(J66)(200X75)4FOLHAS -2 FIXA/ 2 DE CORRER</t>
  </si>
  <si>
    <t xml:space="preserve">PORTA DE VIDRO (P21)(VER DETALHE)-FIXA/ CORRER
</t>
  </si>
  <si>
    <t xml:space="preserve">PORTA DE VIDRO (P21b)(VER DETALHE)-FIXA/ CORRER
</t>
  </si>
  <si>
    <t xml:space="preserve">PORTA DE VIDRO (P22)(235X245)-2 FOLHAS DE ABRIR
</t>
  </si>
  <si>
    <t xml:space="preserve">PORTA DE VIDRO TEMPERADO (P32)(240X250)-2 FOLHAS DE CORRER
</t>
  </si>
  <si>
    <t>JANELA VIDRO TEMPERADO TRANSPARENTE 8MM CORRER(J32)(290X100)</t>
  </si>
  <si>
    <t xml:space="preserve">BRISE DE FERRO(P28)(393X250) 2 FOLHA DE ABRIR
</t>
  </si>
  <si>
    <t>10.6.13</t>
  </si>
  <si>
    <t>PORTA (P29) (90X210)CM PRANCHETA 1 FOLHA DE ABRIR COM VISOR</t>
  </si>
  <si>
    <t>PELE DE VIDRO(J31)(945X3653)</t>
  </si>
  <si>
    <t>PELE DE VIDRO(J34)(1130X280)</t>
  </si>
  <si>
    <t xml:space="preserve">JANELAS EXISTENTES A RECUPERAR E ADAPTAR PARA TOMADA DE AR CONDICIONADO CONFORME DETALHE (J1)(120X260)GUILHOTINA 3FOLHAS  VIDRO TRANSPARENTE DE 6mm
</t>
  </si>
  <si>
    <t xml:space="preserve">BASCULANTE EM FERRO EXISTENTE A RECUPERAR(J02)(400X107) </t>
  </si>
  <si>
    <t xml:space="preserve">BASCULANTE EM FERRO EXISTENTE A RECUPERAR(J03)(520X107) </t>
  </si>
  <si>
    <t xml:space="preserve">BASCULANTE EM FERRO EXISTENTE A RECUPERAR(J04)(360X107) </t>
  </si>
  <si>
    <t xml:space="preserve">PORTA (P01) (60X200)CM </t>
  </si>
  <si>
    <t>10.3.2</t>
  </si>
  <si>
    <t>10.3.3</t>
  </si>
  <si>
    <t>10.3.4</t>
  </si>
  <si>
    <t>PELE DE VIDRO(J29)(396X3785)</t>
  </si>
  <si>
    <t>10.6.14</t>
  </si>
  <si>
    <t>ESCAVAÇÃO MANUAL DE VALAS, BLOCOS E  VIGAS</t>
  </si>
  <si>
    <t>MOBILIZAÇÃO E DESMOBILIZAÇÃO DE EQUIPAMENTO PARA CRAVACAO DE ESTACA DE PERFIL METALICO</t>
  </si>
  <si>
    <t>FORNECIMENTO E CRAVACAO DE PERFIL METALICO  HP250X52, INCLUSIVE CORTES E SOLDAS PARA EMENDAS.</t>
  </si>
  <si>
    <t>FORNECIMENTO E CRAVACAO DE PERFIL METALICO W200X46.1, INCLUSIVE CORTES E SOLDAS PARA EMENDAS.</t>
  </si>
  <si>
    <t>CORTINAS</t>
  </si>
  <si>
    <t>ESCADA</t>
  </si>
  <si>
    <t>CONCRETO ARMADO FCK&gt;=20MPA, ESP.7MM ACABAMENTO EXECUTADO COM EQUIPAMENTO DE NIVEL A LAZER, POLIMENTO CAMURÇADO, JUNTAS DE DILATAÇÃO SERRADA, PROFUNDIDADE = 3MM. - PASSEIOS</t>
  </si>
  <si>
    <t>ESCADA METALICA EXTERNA</t>
  </si>
  <si>
    <t>ARMARIOS</t>
  </si>
  <si>
    <t>DEMOLIÇÃO DE CONCRETO ARMADO-(PREDIOS A SEREM DEMOLIDOS)</t>
  </si>
  <si>
    <t>DEMOLIÇÃO DE CONCRETO ARMADO-(PREDIOS A SEREMREFORMADOS)</t>
  </si>
  <si>
    <t>DEMOLICAO DE TELHAS CERAMICAS</t>
  </si>
  <si>
    <t>M3KM</t>
  </si>
  <si>
    <t>CARGA DE MATERIAL DE QUALQUER NATUREZA SOBRE CAMINHÃO - MECANICA(PREDIOS A SEREM DEMOLIDOS)</t>
  </si>
  <si>
    <t>BOTA FORA DE ENTULHO POR CAÇAMBA (PREDIO A SER REFORMADO)</t>
  </si>
  <si>
    <t>REMOCAO MANUAL DE ENTULHO (PREDIO A SER REFORMADO)</t>
  </si>
  <si>
    <t>ENGENHEIRO CIVIL (SEGURANCA DO TRABALHO)</t>
  </si>
  <si>
    <t>CARGA DO MATERIAL ESCAVADO EM CAMINHAO BASCULANTE</t>
  </si>
  <si>
    <t>CARGA MANUAL DA TERRA ESCAVADA EM CA;AMBAS</t>
  </si>
  <si>
    <t>ALVENARIA EM TIJOLOS CERÂMICOS FURADOS - ESP.9 CM</t>
  </si>
  <si>
    <t>ENCUNHAMENTO PARA PAREDES DE 10CM</t>
  </si>
  <si>
    <t>ENCUNHAMENTO PAREDES DE 20CM</t>
  </si>
  <si>
    <t>VERGAS E CONTRA-VERGAS</t>
  </si>
  <si>
    <t>PORTA (P04a) (90X210)CM (BANHEIRO PNE)</t>
  </si>
  <si>
    <t>FECHADURA PORTAS DOS BOX (P01)</t>
  </si>
  <si>
    <t>IMPERMEABILIZAÇÃO DE ELEMENTOS DE FUNDAÇAO</t>
  </si>
  <si>
    <t>LAMBRI EM MADEIRA A INSTALAR</t>
  </si>
  <si>
    <t>FORRO DE GESSO ACARTONADO - INCLUSIVE JUNTAS DE DILATAÇÃO</t>
  </si>
  <si>
    <t>MÊS</t>
  </si>
  <si>
    <t>LIMPEZA FINAL PARA ENTREGA DA OBRA</t>
  </si>
  <si>
    <t>DESPESAS GERAIS COM EXECUÇÃO E MANUTENÇÃO DO CANTEIRO DE OBRAS</t>
  </si>
  <si>
    <t>BANDEJA PRINCIPAL E INTERMEDIARIAS</t>
  </si>
  <si>
    <t>VIDRO LISO - 6,0 MM</t>
  </si>
  <si>
    <t>IMPERMEABILIZAÇÃO DAS AREAS MOLHADAS, MAIS RESERVATORIOS DO SUB SOLO</t>
  </si>
  <si>
    <t>FORNECIMENTO E CRAVACAO DE PERFIL METALICO W200X86, INCLUSIVE CORTES E SOLDAS PARA EMENDAS.</t>
  </si>
  <si>
    <t>PILARES, LAJES E VIGAS</t>
  </si>
  <si>
    <t>PÇ</t>
  </si>
  <si>
    <t>16.06</t>
  </si>
  <si>
    <t>A</t>
  </si>
  <si>
    <t>14.1.12</t>
  </si>
  <si>
    <t>16.07</t>
  </si>
  <si>
    <t>16.08</t>
  </si>
  <si>
    <t>18.28</t>
  </si>
  <si>
    <t>18.29</t>
  </si>
  <si>
    <t xml:space="preserve">RODAPE EMGRANITO POLIDO   h= 10cm. ACABAMENTO: "QUEBRA DE QUINA".
</t>
  </si>
  <si>
    <t>RODAPÉ EM MÁRMORE VERMELHO - CONFORME ORIGINAL       h= 10cm. ACABAMENTO: "QUEBRA DE QUINA</t>
  </si>
  <si>
    <t xml:space="preserve">SOLEIRA EM GRANITO POLIDO ESP= 2 cm
</t>
  </si>
  <si>
    <t>19.2</t>
  </si>
  <si>
    <t>TRANSPORTE DE MATERIAL DE QUALQUER NATUREZA EM CAMINHÃO DMT DE 40 KM (PREDIOS A SEREM DEMOLIDOS)</t>
  </si>
  <si>
    <t>BOTA-FORA DE MATERIAL ESCAVADO, DMT DE 40 KM</t>
  </si>
  <si>
    <t>03.20</t>
  </si>
  <si>
    <t>03.21</t>
  </si>
  <si>
    <t>03.22</t>
  </si>
  <si>
    <t>03.23</t>
  </si>
  <si>
    <t>03.24</t>
  </si>
  <si>
    <t>03.25</t>
  </si>
  <si>
    <t>17.1.3</t>
  </si>
  <si>
    <t>26.00</t>
  </si>
  <si>
    <t>26.01</t>
  </si>
  <si>
    <t>26.02</t>
  </si>
  <si>
    <t>26.03</t>
  </si>
  <si>
    <t>27.00</t>
  </si>
  <si>
    <t>27.01</t>
  </si>
  <si>
    <t>QUADROS</t>
  </si>
  <si>
    <t>LUMINARIAS</t>
  </si>
  <si>
    <t>ELETRICA AR CONDICIONADO</t>
  </si>
  <si>
    <t>ELETRICA PREDIAL</t>
  </si>
  <si>
    <t>ELÉTRICA E SPDA/CABEAMENTO ESTRUTURADO</t>
  </si>
  <si>
    <t>CFTV-CATV-SOM</t>
  </si>
  <si>
    <t>"L"</t>
  </si>
  <si>
    <t>"T"</t>
  </si>
  <si>
    <t>"X"</t>
  </si>
  <si>
    <t>ELÉTRICA</t>
  </si>
  <si>
    <t>SPDA / ATERRAMENTO</t>
  </si>
  <si>
    <t>AGUA PLUVIAL</t>
  </si>
  <si>
    <t>AGUA POTAVEL</t>
  </si>
  <si>
    <t xml:space="preserve">Ø3" </t>
  </si>
  <si>
    <t xml:space="preserve">Ø2" </t>
  </si>
  <si>
    <t xml:space="preserve">Ø1" </t>
  </si>
  <si>
    <t xml:space="preserve">Ø3/4" </t>
  </si>
  <si>
    <t>TORNEIRA PARA LAVATÓRIO DE MESA - DOCOL PRESMATIC COMPACT  COD: 17160606</t>
  </si>
  <si>
    <t xml:space="preserve">TORNEIRA DE LIMPEZA GERAL  - STANDARD 1152- C39 - DECA </t>
  </si>
  <si>
    <t>TORNEIRA DE MESA PARA COZINHA.  REF: DECA ASPEN  1167.C35</t>
  </si>
  <si>
    <t>CUBA DE SEMI-ENCAIXE CILÍNDRICA. REF.:DECA L.903</t>
  </si>
  <si>
    <t>LAVATÓRIO DE CANTO DECA L101 17 - IZY- OU EQUIVALENTE COM</t>
  </si>
  <si>
    <t>TANQUE P - REF: 51263 - CELITE COR BRANCO OU SIMILAR</t>
  </si>
  <si>
    <t>ESGOTO</t>
  </si>
  <si>
    <t>AUTOMAÇÃO - CFTV/CATV/SOM</t>
  </si>
  <si>
    <t>ELEVADORES</t>
  </si>
  <si>
    <t>INSTALAÇÃO DE AR CONDICIONADO</t>
  </si>
  <si>
    <t>BDI-SERV=</t>
  </si>
  <si>
    <t>BDI-EQUIP=</t>
  </si>
  <si>
    <t>JANELA DE VIDRO TEMPERADO FIXO A RECUPERAR(J25)(120X25)</t>
  </si>
  <si>
    <t>PROJETO "AS BUILT" - COMO CONSTRUIDO - ESTRUTURAL (PRANCHA A1)</t>
  </si>
  <si>
    <t>PROJETO "AS BUILT" - COMO CONSTRUIDO- ELÉTRICO (PRANCHA A1)</t>
  </si>
  <si>
    <t>PROJETO "AS BUILT" - COMO CONSTRUIDODE CABEAMENTO ESTRUTURADO (PRANCHA A1)</t>
  </si>
  <si>
    <t>PROJETO "AS BUILT" - COMO CONSTRUIDO- HIDROSSANITÁRIO (PRANCHA A1)</t>
  </si>
  <si>
    <t>PROJETO "AS BUILT" - COMO CONSTRUIDO DE PREVENÇÃO E COMBATE A INCÊNDIO (PRANCHA A1)</t>
  </si>
  <si>
    <t>PROJETO "AS BUILT" - COMO CONSTRUIDO DE AR CONDICIONADO (PRANCHA A1)</t>
  </si>
  <si>
    <t>PRATELEIRA EM GRANITO CINZA ESP= 2CM</t>
  </si>
  <si>
    <t>19.3</t>
  </si>
  <si>
    <t>PEITORIL EM GRANITO POLIDO ESP= 2 cm</t>
  </si>
  <si>
    <t>10.5.4</t>
  </si>
  <si>
    <t>PELE DE VIDRO (J67) (260X4870)</t>
  </si>
  <si>
    <t>10.2.27</t>
  </si>
  <si>
    <t xml:space="preserve">PORTA ALUMÍNIO VENEZIANA(P5a)(120X210)
</t>
  </si>
  <si>
    <t>10.4.6</t>
  </si>
  <si>
    <t>PORTA DE VIDRO (P8)(160X210) 1 FOLHAS FIXA E 1 DE CORRER</t>
  </si>
  <si>
    <t>10.6.10</t>
  </si>
  <si>
    <t>GUARDA-CORPO EM INOX</t>
  </si>
  <si>
    <t>GUARDA-CORPO EM AÇO INOX COM VIDRO TEMPERADO H=1,30</t>
  </si>
  <si>
    <t>16.09</t>
  </si>
  <si>
    <t>16.10</t>
  </si>
  <si>
    <t>16.11</t>
  </si>
  <si>
    <t>REMOÇÃO DE PASTILHA EM FACHADA</t>
  </si>
  <si>
    <t>GRANITO APICOADO - DIM CONFORME PAGINAÇÃO- FACHADA AERADA</t>
  </si>
  <si>
    <t xml:space="preserve"> EMASSAMENTO COM MASSA A OLEO, DUAS DEMAOS</t>
  </si>
  <si>
    <t xml:space="preserve"> PINTURA ESMALTE ACETINADO PARA MADEIRA, DUAS DEMAOS, SOBRE FUNDO NIVELADOR BRANCO</t>
  </si>
  <si>
    <t>17.5.3</t>
  </si>
  <si>
    <t>MÊS 25</t>
  </si>
  <si>
    <t>MÊS 26</t>
  </si>
  <si>
    <t>MÊS 27</t>
  </si>
  <si>
    <t>MÊS 28</t>
  </si>
  <si>
    <t>MÊS 29</t>
  </si>
  <si>
    <t>MÊS 30</t>
  </si>
  <si>
    <t>PELE DE VIDRO (J69) (5590X345)</t>
  </si>
  <si>
    <t>10.3.5</t>
  </si>
  <si>
    <t>CARPETE REF.: INTERFACEFLOOR, 1000 SERIES, BEIGE - TABLADO AUDIÊNCIAS</t>
  </si>
  <si>
    <t xml:space="preserve">RODOBANCA EM GRANITO CINZA ANDORINHA </t>
  </si>
  <si>
    <t xml:space="preserve">TESTEIRA EM GRANITO CINZA ANDORINHA </t>
  </si>
  <si>
    <t>BANCADA DE GRANITO CINZA ANDORINHA PARA COPA</t>
  </si>
  <si>
    <t>19.4</t>
  </si>
  <si>
    <t>19.5</t>
  </si>
  <si>
    <t>19.6</t>
  </si>
  <si>
    <t>19.7</t>
  </si>
  <si>
    <t>GRUPO 1: SOCIAL 2 PREDIO ANTIGO</t>
  </si>
  <si>
    <t>GRUPO 1: SOCIAL 3 PREDIO ANTIGO</t>
  </si>
  <si>
    <t>GRUPO 1: SOCIAL 1 PREDIO ANTIGO</t>
  </si>
  <si>
    <t>GRUPO 1: SOCIAL 4 PREDIO ANTIGO</t>
  </si>
  <si>
    <t>GRUPO 1: SOCIAL 5 PREDIO ANTIGO</t>
  </si>
  <si>
    <t>GRUPO 1: SOCIAL 6 PREDIO ANTIGO</t>
  </si>
  <si>
    <t>GRUPO 1: SOCIAL 1 PREDIO NOVO</t>
  </si>
  <si>
    <t>GRUPO 1: SOCIAL 2 PREDIO NOVO</t>
  </si>
  <si>
    <t>GRUPO 1: SOCIAL 3 PREDIO NOVO</t>
  </si>
  <si>
    <t>GRUPO 1: SOCIAL 4 PREDIO NOVO</t>
  </si>
  <si>
    <t>GRUPO 1: SOCIAL 5 PREDIO NOVO</t>
  </si>
  <si>
    <t>GRUPO 1: SOCIAL 6 PREDIO NOVO</t>
  </si>
  <si>
    <t>AUTOMAÇÃO PREDIAL SUPERVISÃO</t>
  </si>
  <si>
    <t>PORTAS DE VIDRO(P13)(245X270) 2 FOLHAS DE CORRER</t>
  </si>
  <si>
    <t>PORTAS DE VIDRO (P19)(250X280) 2 FOLHAS DE CORRER</t>
  </si>
  <si>
    <t>04.05</t>
  </si>
  <si>
    <t>MONTAGEM  DE  ELEVADOR DE CARGA</t>
  </si>
  <si>
    <t>VIDRO TEMPERADO COM PELICULA JATEADA</t>
  </si>
  <si>
    <t>10.2.28</t>
  </si>
  <si>
    <t>BANCADA EM COMPACTO DE QUARTZO REF:SILESTONE LINHA MICROBAN - NEGRO TEBAS - ESP. 2cm ACABAMENTO: POLIDO</t>
  </si>
  <si>
    <t>BANCADA EM COMPACTO DE QUARTZO REF: SILESTONE LINHA ANTIBACTÉRIAS - BRANCO ZEUS 09 - ESP. 2cm ACABAMENTO: POLIDO</t>
  </si>
  <si>
    <t>BANCADA EM COMPACTO DE QUARTZO REF\:SILESTONE LINHA ANTIBACTÉRIAS - VERMELHO EROS - ESP. 2cm ACABAMENTO: POLIDO</t>
  </si>
  <si>
    <t>FORNECIMENTO E INSTALAÇÃO DE PORTA VAI E VEM EM AÇO INOX 2 FOLHAS DE ABRIR COM VISOR (P30)(120X210)</t>
  </si>
  <si>
    <t>ENGENHEIRO CIVIL SENIOR</t>
  </si>
  <si>
    <t>ENGENHEIRO CIVIL PLENO</t>
  </si>
  <si>
    <t>ENGENHEIRO CIVIL JUNIOR</t>
  </si>
  <si>
    <t>CHAPIM EM MARMORE DE 25CM DE LARGURA</t>
  </si>
  <si>
    <t>21.05</t>
  </si>
  <si>
    <t>Ø 3/4"</t>
  </si>
  <si>
    <t>Ø 1"</t>
  </si>
  <si>
    <t>Ø 2"</t>
  </si>
  <si>
    <t>AUTOMAÇÃO -CONTROLE DE ACESSO</t>
  </si>
  <si>
    <t>GUARDA-CORPO EM AÇO INOX COM VIDRO TEMPERADO  H=1,05</t>
  </si>
  <si>
    <t>CORRIMAO DE PAREDE EM INOX RAMPA</t>
  </si>
  <si>
    <t>CORRIMAO EM GUARDA CORPO DE AÇO INOX</t>
  </si>
  <si>
    <t>CORRIMAO EM GUARDA CORPO DE VIDRO TEMPERADO</t>
  </si>
  <si>
    <t>CORRIMAO EM GUARDA CORPO DE VIDRO TEMPERADO EM INOX RAMPA</t>
  </si>
  <si>
    <t>GRANILITE INSTALAR NOVO CONFORME PADRÃO EXISTENTE</t>
  </si>
  <si>
    <t>PARQUET - NAS ÁREAS MUITO DANIFICADAS SUBSTITUIR POR NOVO EM PEROBA MICA - OBSERVAR ASSENTAMENTO EXISTENTE</t>
  </si>
  <si>
    <t>PARQUET EXISTENTE A RECUPERAR -</t>
  </si>
  <si>
    <t>PROJETO</t>
  </si>
  <si>
    <t>CLIENTE</t>
  </si>
  <si>
    <t xml:space="preserve">TRT </t>
  </si>
  <si>
    <t>ETAPA</t>
  </si>
  <si>
    <t>ORÇAMENTO SINTÉTICO-SERVIÇOS</t>
  </si>
  <si>
    <t>REVISÃO</t>
  </si>
  <si>
    <t>DATA</t>
  </si>
  <si>
    <t>Grupo</t>
  </si>
  <si>
    <t>Despesas indiretas</t>
  </si>
  <si>
    <t>A.1</t>
  </si>
  <si>
    <t>Administração central (AC)</t>
  </si>
  <si>
    <t>A.2</t>
  </si>
  <si>
    <t>Seguros (S) + Garantia (G)</t>
  </si>
  <si>
    <t>A.3</t>
  </si>
  <si>
    <t xml:space="preserve">Risco (R) </t>
  </si>
  <si>
    <t>Total do grupo A</t>
  </si>
  <si>
    <t>B</t>
  </si>
  <si>
    <t>Bonificação</t>
  </si>
  <si>
    <t>B.1</t>
  </si>
  <si>
    <t>Lucro (L)</t>
  </si>
  <si>
    <t>Total do grupo B</t>
  </si>
  <si>
    <t>C</t>
  </si>
  <si>
    <t>Impostos</t>
  </si>
  <si>
    <t>C.1</t>
  </si>
  <si>
    <t>PIS</t>
  </si>
  <si>
    <t>C.2</t>
  </si>
  <si>
    <t>COFINS</t>
  </si>
  <si>
    <t>C.3</t>
  </si>
  <si>
    <t>C.4</t>
  </si>
  <si>
    <t>INSS</t>
  </si>
  <si>
    <t>Total do grupo C</t>
  </si>
  <si>
    <t>D</t>
  </si>
  <si>
    <t xml:space="preserve">Despesas Financeiras </t>
  </si>
  <si>
    <t>D.1</t>
  </si>
  <si>
    <t xml:space="preserve">Despesas Financeiras  </t>
  </si>
  <si>
    <t>Total do grupo D</t>
  </si>
  <si>
    <t>Fórmula para o cálculo do B.D.I. ( benefícios e despesas indiretas )</t>
  </si>
  <si>
    <r>
      <t>BDI = BDI (%) =</t>
    </r>
    <r>
      <rPr>
        <u/>
        <sz val="12"/>
        <rFont val="Arial"/>
        <family val="2"/>
      </rPr>
      <t xml:space="preserve"> (1 + (AC + S +R +G)) x (1 + DF) x (1 + L)  </t>
    </r>
    <r>
      <rPr>
        <sz val="12"/>
        <rFont val="Arial"/>
        <family val="2"/>
      </rPr>
      <t xml:space="preserve"> -1</t>
    </r>
  </si>
  <si>
    <t>23.01</t>
  </si>
  <si>
    <t>24.01</t>
  </si>
  <si>
    <t>25.01</t>
  </si>
  <si>
    <t>PRAZO DA OBRA: 30 MESES</t>
  </si>
  <si>
    <t>07.05</t>
  </si>
  <si>
    <t>07.06</t>
  </si>
  <si>
    <t>07.07</t>
  </si>
  <si>
    <t>LASTRO DE CONCRETO (CONCRETO MAGRO)</t>
  </si>
  <si>
    <t>CONCRETO FCK 30MPa</t>
  </si>
  <si>
    <t>05.11</t>
  </si>
  <si>
    <t>QF-02 - DISJUNTOR GERAL - 3X2000A - 01UN; RELE MULTIFUNÇÃO - 01UN; DISJUNTOR - 3X225A - 04UN; DISJUNTOR - 3X200A - 02UN; DISJUNTOR - 3X100A - 09UN; DISJUNTOR - 3X70A - 03UN; DISJUNTOR - 3X40A - 02UN; CONTATOR - 3X275A - 04UN; CONTATOR - 3X215A - 02UN; CONTATOR - 3X100A - 12UN; CONTATOR - 3X40A - 02UN; DPS - 04UN</t>
  </si>
  <si>
    <t>QF-SS-01 - DISJUNTOR GERAL - 3X250A - 01UN; RELE MULTIFUNÇÃO - 01UN; DISJUNTOR - 3X175A - 01UN; DISJUNTOR - 3X32A - 03UN; DISJUNTOR - 3X20A - 01UN; CONTATOR - 3X275A - 01UN; CONTATOR - 3X185A - 02UN; CONTATOR - 3X40A - 03UN; CONTATOR - 3X22A - 01UN; DPS - 04UN</t>
  </si>
  <si>
    <t>QUADRO DE DISTRIBUIÇÃO CIRCUITOS, TIPO EMBUTIR, FABRICADO EM CHAPA DE AÇO DE 1,5 MM, COM ACABAMENTO INTERNO E EXTERNO EM TINTA CINZA CLARO, PROVIDO DE PORTA C/FECHADURA , E DISPOSITIVO PARACOLOCAÇÃO DE CADEADO, GRAU DE PROTEÇÃO IP 55, ISOLAÇÃO CLASSE II,CONFORME NORMAS NBR IEC 60439-1, NBR 54 10 ENR-10, IC = 10,0 KA CONTENDO OS SEGUINTES EQUIPAMENTOS, DISJUNTORES TERMOMAGNÉTICOS EM CAIXAS MOLDADAS CLASSE C, INTERRUPTORES DIFERENCIAS, DPS E BARRAMENTO DE COBREELETROLITICO, CONFORME RELAÇÃO A SEGUIR E DIAGRAMAS UNIFILARES: REF: RST OU EQUIVALENTE</t>
  </si>
  <si>
    <t>QDCI-2ºP-01- DISJUNTOR GERAL - 3X100A - 01UN; DISJUNTOR - 1X16A - 30UN; CONTATOR - 3X100A - 01UN; CONTATOR - 3X22A - 30UN; DPS - 04UN</t>
  </si>
  <si>
    <t>QDCI-1ºP-01 - DISJUNTOR GERAL - 3X100A - 01UN; DISJUNTOR - 2X16A - 5UN; DISJUNTOR - 1X16A - 26UN; CONTATOR - 3X100A - 01UN; CONTATOR - 3X22A - 31UN; DPS - 04UN</t>
  </si>
  <si>
    <t>QDCI-2ºP-02 - DISJUNTOR GERAL - 3X100A - 01UN; DISJUNTOR - 1X16A - 33UN; CONTATOR - 3X100A - 01UN; CONTATOR - 3X22A - 33UN; DPS - 04UN</t>
  </si>
  <si>
    <t>QDCI-3ºP-01 - DISJUNTOR GERAL - 3X100A - 01UN; DISJUNTOR - 1X16A - 27UN; CONTATOR - 3X100A - 01UN; CONTATOR - 3X22A - 27UN; DPS - 04UN</t>
  </si>
  <si>
    <t>QDCI-3ºP-02 - DISJUNTOR GERAL - 3X100A - 01UN; DISJUNTOR - 1X16A - 29UN; CONTATOR - 3X100A - 01UN; CONTATOR - 3X22A - 29UN; DPS - 04UN</t>
  </si>
  <si>
    <t>QDCI-4ºP-02 - DISJUNTOR GERAL - 3X100A - 01UN; DISJUNTOR - 1X16A - 29UN; CONTATOR - 3X100A - 01UN; CONTATOR - 3X22A - 29UN; DPS - 04UN</t>
  </si>
  <si>
    <t>QDC-SS-01 - DISJUNTOR GERAL - 3X40A - 01UN; DISJUNTOR - 2X16A - 01UN; DISJUNTOR - 1X16A - 06UN; CONTATOR - 3X40A - 01UN; CONTATOR - 3X22A - 07UN; DPS - 04UN</t>
  </si>
  <si>
    <t>QDCI-4ºP-0 - 1 -DISJUNTOR GERAL - 3X100A - 01UN; DISJUNTOR - 1X16A - 24UN; CONTATOR - 3X100A - 01UN; CONTATOR - 3X22A - 24UN; DPS - 04UN</t>
  </si>
  <si>
    <t>QDCI-5º AO 8ºP-01 - DISJUNTOR GERAL - 3X100A - 01UN; DISJUNTOR - 1X16A - 25UN; CONTATOR - 3X100A - 01UN; CONTATOR - 3X22A - 25UN; DPS - 04UN</t>
  </si>
  <si>
    <t>QDCI-5º AO 8ºP-02 - DISJUNTOR GERAL - 3X100A - 01UN; DISJUNTOR - 1X16A - 29UN; CONTATOR - 3X100A - 01UN; CONTATOR - 3X22A - 29UN; DPS - 04UN</t>
  </si>
  <si>
    <t>QDCI-9º AO 10ºP-01 - DISJUNTOR GERAL - 3X100A - 01UN; DISJUNTOR - 1X16A - 25UN; CONTATOR - 3X100A - 01UN; CONTATOR - 3X22A - 25UN; DPS - 04UN</t>
  </si>
  <si>
    <t>QDCI-9º AO 10ºP-02 - DISJUNTOR GERAL - 3X100A - 01UN; DISJUNTOR - 1X16A - 29UN; CONTATOR - 3X100A - 01UN; CONTATOR - 3X22A - 29UN; DPS - 04UN</t>
  </si>
  <si>
    <t>QDCI-11º AO 12ºP-01 - DISJUNTOR GERAL - 3X100A - 01UN; DISJUNTOR - 1X16A - 23UN; CONTATOR - 3X100A - 01UN; CONTATOR - 3X22A - 23UN; DPS - 04UN</t>
  </si>
  <si>
    <t>QDCI-11º AO 12ºP-02 - DISJUNTOR GERAL - 3X100A - 01UN; DISJUNTOR - 1X16A - 29UN; CONTATOR - 3X100A - 01UN; CONTATOR - 3X22A - 29UN; DPS - 04UN</t>
  </si>
  <si>
    <t>QDCI-13ºP-01 - DISJUNTOR GERAL - 3X40A - 01UN; DISJUNTOR - 2X16A - 1UN; DISJUNTOR - 1X16A - 3UN; CONTATOR - 3X40A - 01UN; CONTATOR - 3X22A - 4UN; DPS - 04UN</t>
  </si>
  <si>
    <t>QDCT-1ºP-01 - DISJUNTOR GERAL - 3X200A - 01UN; DISJUNTOR - 3X32A - 04UN; DISJUNTOR COM DR - 2X32A - 04UN; DISJUNTOR - 3X20A - 01UN; DISJUNTOR COM DR - 2X16A - 02UN; DISJUNTOR COM DR - 1X16A - 17UN; DISJUNTOR - 1X16A - 02UN; CONTATOR - 3X215A - 01UN; CONTATOR - 3X50A - 01UN; CONTATOR - 3X40A - 07UN; CONTATOR - 3X22A - 22UN; DPS - 04UN</t>
  </si>
  <si>
    <t>QDCT-1ºP-02 - DISJUNTOR GERAL - 3X150A - 01UN; DISJUNTOR - 3X32A - 02UN; DISJUNTOR - 3X20A - 01UN; DISJUNTOR COM DR - 2X16A - 02UN; DISJUNTOR - 2X16A - 01UN; DISJUNTOR COM DR - 1X16A - 13UN; DISJUNTOR - 1X16A - 17UN; CONTATOR - 3X160A - 01UN; CONTATOR - 3X40A - 02UN; CONTATOR - 3X22A - 34UN; DPS - 04UN</t>
  </si>
  <si>
    <t>QDCT-2ºP-01 - DISJUNTOR GERAL - 3X225A - 01UN; DISJUNTOR - 3X32A - 07UN; DISJUNTOR COM DR - 2X16A - 01UN; DISJUNTOR COM DR - 1X16A - 17UN; DISJUNTOR - 1X16A - 24UN; CONTATOR - 3X275A - 01UN; CONTATOR - 3X40A - 07UN; CONTATOR - 3X22A - 42UN; DPS - 04UN</t>
  </si>
  <si>
    <t>QDCT-2ºP-02 - DISJUNTOR GERAL - 3X175A - 01UN; DISJUNTOR - 3X32A - 05UN; DISJUNTOR COM DR - 2X16A - 01UN; DISJUNTOR - 2X16A - 01UN; DISJUNTOR COM DR - 1X16A - 15UN; DISJUNTOR - 1X16A - 18UN; CONTATOR - 3X185A - 01UN; CONTATOR - 3X40A - 05UN; CONTATOR - 3X22A - 35UN; DPS - 04UN</t>
  </si>
  <si>
    <t>QDCT-3ºP-01 - DISJUNTOR GERAL - 3X250A - 01UN; DISJUNTOR - 3X32A - 06UN; DISJUNTOR COM DR - 2X16A - 01UN; DISJUNTOR - 2X16A - 01UN; DISJUNTOR COM DR - 1X16A - 18UN; DISJUNTOR - 1X16A - 20UN; CONTATOR - 3X275A - 01UN; CONTATOR - 3X40A - 06UN; CONTATOR - 3X22A - 40UN</t>
  </si>
  <si>
    <t>QDCT-3ºP-02 - DISJUNTOR GERAL - 3X300A - 01UN; DISJUNTOR GERAL - 3X100A - 01UN; DISJUNTOR - 3X32A - 06UN; DISJUNTOR COM DR - 2X16A - 02UN; DISJUNTOR - 2X16A - 01UN; DISJUNTOR COM DR - 1X16A - 24UN; DISJUNTOR - 1X16A - 23UN;CONTATOR - 3X330A - 01UN; CONTATOR - 3X100A - 01UN; CONTATOR - 3X40A - 06UN; CONTATOR - 3X22A - 50UN; DPS - 04UN</t>
  </si>
  <si>
    <t>QDCT-4ºP-01 - DISJUNTOR GERAL - 3X225A - 01UN; DISJUNTOR - 3X32A - 05UN; DISJUNTOR COM DR - 2X16A - 01UN; DISJUNTOR - 2X16A - 01UN; DISJUNTOR COM DR - 1X16A - 18UN; DISJUNTOR - 1X16A - 19UN; CONTATOR - 3X275A - 01UN; CONTATOR - 3X40A - 05UN; CONTATOR - 3X22A - 40UN; DPS - 04UN</t>
  </si>
  <si>
    <t>QDCT-4ºP-02 - DISJUNTOR GERAL - 3X225A - 01UN; DISJUNTOR - 3X32A - 05UN; DISJUNTOR COM DR - 2X16A - 01UN; DISJUNTOR - 2X16A - 01UN; DISJUNTOR COM DR - 1X16A - 17UN; DISJUNTOR - 1X16A - 21UN; CONTATOR - 3X275A - 01UN; CONTATOR - 3X40A - 05UN; CONTATOR - 3X22A - 40UN</t>
  </si>
  <si>
    <t>QDCT-5º AO 8ºP-01 - DISJUNTOR GERAL - 3X200A - 01UN; DISJUNTOR - 3X32A - 05UN; DISJUNTOR COM DR - 2X16A - 01UN; DISJUNTOR - 2X16A - 01UN; DISJUNTOR COM DR - 1X16A - 18UN; DISJUNTOR - 1X16A - 20UN; CONTATOR - 3X215A - 01UN; CONTATOR - 3X40A - 05UN; CONTATOR - 3X22A - 40UN; DPS - 04UN</t>
  </si>
  <si>
    <t>QDCT-5º AO 8ºP-02 - DISJUNTOR GERAL - 3X250A - 01UN; DISJUNTOR - 3X32A - 06UN; DISJUNTOR COM DR - 2X16A - 02UN; DISJUNTOR - 2X16A - 01UN; DISJUNTOR COM DR - 1X16A - 24UN; DISJUNTOR - 1X16A - 23UN; CONTATOR - 3X275A - 01UN; CONTATOR - 3X40A - 06UN; CONTATOR - 3X22A - 50UN; DPS - 04UN</t>
  </si>
  <si>
    <t>QDCT-9º AO 10ºP-01 - DISJUNTOR GERAL - 3X225A - 01UN; DISJUNTOR - 3X32A - 05UN; DISJUNTOR - 2X16A - 02UN; DISJUNTOR - 1X16A - 38UN; CONTATOR - 3X275A - 01UN; CONTATOR - 3X40A - 05UN; CONTATOR - 3X22A - 40UN; DPS - 04UN</t>
  </si>
  <si>
    <t>QDCT-9º AO 10ºP-02 - DISJUNTOR GERAL - 3X225A - 01UN; DISJUNTOR - 3X32A - 05UN; DISJUNTOR COM DR -2X16A-01UN; DISJUNTOR - 2X16A - 01UN; DISJUNTOR COM DR -1X16A-01UN; DISJUNTOR - 1X16A - 26UN; CONTATOR - 3X275A - 01UN; CONTATOR - 3X40A - 05UN; CONTATOR - 3X22A - 46UN; DPS - 04UN</t>
  </si>
  <si>
    <t>QDCT-11º AO 12ºP-02 - DISJUNTOR GERAL - 3X225A - 01UN; DISJUNTOR - 3X32A - 05UN; DISJUNTOR COM DR -2X16A-01UN; DISJUNTOR - 2X16A - 01UN; DISJUNTOR COM DR -1X16A-18UN; DISJUNTOR - 1X16A - 26UN; CONTATOR - 3X275A - 01UN; CONTATOR - 3X40A - 05UN; CONTATOR - 3X22A - 46UN; DPS - 04UN</t>
  </si>
  <si>
    <t>QDCT-13ºP - DISJUNTOR GERAL - 3X40A - 01UN; DISJUNTOR COM DR - 2X16A - 01UN; DISJUNTOR - 1X16A - 06UN; CONTATOR - 3X40A - 01UN; CONTATOR - 3X22A - 07UN; DPS - 04UN</t>
  </si>
  <si>
    <t>QDC-AB-01 - DISJUNTOR GERAL - 3X100A - 01UN; DISJUNTOR - 3X32A - 02UN; DISJUNTOR - 1X16A - 12UN; CONTATOR - 3X100A - 01UN; CONTATOR - 3X40A - 02UN; CONTATOR - 3X22A - 12UN; DPS - 04UN</t>
  </si>
  <si>
    <t>QDC-AB-02 - DISJUNTOR GERAL - 3X60A - 01UN; DISJUNTOR - 3X32A - 01UN; DISJUNTOR - 3X20A - 01UN; DISJUNTOR - 1X16A - 08UN; CONTATOR - 3X60A - 01UN; CONTATOR - 3X40A - 01UN; CONTATOR - 3X22A - 09UN; DPS - 04UN</t>
  </si>
  <si>
    <t>QDC-AB-03 - DISJUNTOR GERAL - 3X60A - 01UN; DISJUNTOR - 3X32A - 01UN; DISJUNTOR - 1X16A - 11UN; CONTATOR - 3X60A - 01UN; CONTATOR - 3X40A - 01UN; CONTATOR - 3X22A - 11UN; DPS - 04UN</t>
  </si>
  <si>
    <t>QDC-AB-04 - DISJUNTOR GERAL - 3X40A - 01UN; DISJUNTOR - 3X20A - 01UN; DISJUNTOR - 1X16A - 08UN; CONTATOR - 3X50A - 01UN; CONTATOR - 3X22A - 09UN; DPS - 04UN</t>
  </si>
  <si>
    <t>ELETRODUTO DE AÇO GALVANIZADO A FOGO, EM PEÇAS DE 3,0 M, SEMI-PESADO,INCLUINDO CONEXÕES, DIÂMETROS(REF.: APOLO OU EQUIVALENTE): Ø1"</t>
  </si>
  <si>
    <t>ELETRODUTO DE AÇO GALVANIZADO A FOGO, EM PEÇAS DE 3,0 M, SEMI-PESADO,INCLUINDO CONEXÕES, DIÂMETROS(REF.: APOLO OU EQUIVALENTE)Ø2"</t>
  </si>
  <si>
    <t>CAIXA DE PASSAGEM  ESTAMPADA, TIPO EMBUTIR, FABRICADA EM CHAPA DE AÇO BITOLA 18 MSG, COM ORELHAS, PARA FIXAÇÃO DE EQUIPAMENTOS, NAS SEGUINTE DIMENSÕES:(REF.: PASCOAL THOMEU  OU EQUIVALENTE)</t>
  </si>
  <si>
    <t>2" X 4"</t>
  </si>
  <si>
    <t>4" X 4"</t>
  </si>
  <si>
    <t>20X20X12CM (CP)</t>
  </si>
  <si>
    <t>40X40X12CM (CP)</t>
  </si>
  <si>
    <t>60X60X12CM (CP)</t>
  </si>
  <si>
    <t>CAIXA DE PASSAGEM OU LIGAÇÃO, TIPO CONDULETE, Ø25MM, TIPO:(REF.: WETZEL OU EQUIVALENTE)</t>
  </si>
  <si>
    <t>CAIXA DE PASSAGEM OU LIGAÇÃO, TIPO CONDULETE, Ø50MM, TIPO:(REF.: WETZEL OU EQUIVALENTE)</t>
  </si>
  <si>
    <t>CENTRAL DE SONORIZAÇÃO COM AMPLIFICADORES P/ 250 SONOFLETORES(REF.: PRODEL OU EQUIVALENTE)</t>
  </si>
  <si>
    <t>ALTO FALENTE DE 3" E TWEETER DE 1",PARA MONTAGEM EM CAIXA PLASTICA E TELA FRONTAL DE ALUMINIO,A SER INSTALADO NA PAREDE,COM TRANSFORMADOR DE LINHA DE 70V REF.: PRODEL OU EQUIVALENTE</t>
  </si>
  <si>
    <t>ALTO FALENTE DE 6" E TWEETER DE 1",PARA MONTAGEM EM FORRO,COM TRANSFORMADOR DE LINHA DE 70V,COM MOLDURA REDONDA BRANCA REF.: PRODEL OU EQUIVALENTE</t>
  </si>
  <si>
    <t>CABO PARA SONORIZAÇÃO,POLARIZADO,COM 1 PARREF.: FURUKAWA OU EQUIVALENTE</t>
  </si>
  <si>
    <t>CABO DE TELECOMUNICAÇÃO, TIPO UTP, CATEGORIA 6A, 4 PARES REF.: FURUKAWA OU EQUIVALENTE</t>
  </si>
  <si>
    <t>CABO DE COMUNICAÇÃO, PARA PROJETOR REF.: FURUKAWA OU EQUIVALENTE</t>
  </si>
  <si>
    <t>CABO PARA SINAL DE VIDEO, TIPO COAXIAL REF.: FURUKAWA OU EQUIVALENTE</t>
  </si>
  <si>
    <t>200X200X12CM (DGT)</t>
  </si>
  <si>
    <t>DOIS CONECTORES RJ-45, PARA CAIXA 2"X4", COM PLACA , COR BRANCA, LINHA PIAL PLUSREF.: PIAL LEGRAND OU EQUIVALENTE</t>
  </si>
  <si>
    <t>UM CONECTOR RJ-45, PARA CAIXA PISO COM CAIXA 10X10CM LINHA PIAL PLUS-REF.: PIAL LEGRAND OU EQUIVALENTE</t>
  </si>
  <si>
    <t>UM CONECTOR RJ-45,EM CAIXA PISO 2"X4"-REF.: PIAL LEGRAND OU EQUIVALENTE</t>
  </si>
  <si>
    <t>CAIXA DE ALVENARIA,DIMENSÕES 600X350X500MM,COM TAMPA DE FERRO FUNDIDO,TIPO R1 DA TELEBRÁS</t>
  </si>
  <si>
    <t>CAIXA DE ALVENARIA,DIMENSÕES 900X650X600MM,COM TAMPA DE FERRO FUNDIDO,TIPO R2 DA TELEBRÁS</t>
  </si>
  <si>
    <t>ELETROCALHA METÁLICA, FORNECIDA EM PEÇAS DE 3 METROS-REF.: MOPA OU EQUIVALENTE</t>
  </si>
  <si>
    <t>DIMENSÕES 400X100MM</t>
  </si>
  <si>
    <t>DIMENSÕES 300X100MM</t>
  </si>
  <si>
    <t>DIMENSÕES 200X100MM</t>
  </si>
  <si>
    <t>DIMENSÕES 150X100MM</t>
  </si>
  <si>
    <t>CAIXA DE PASSAGEM OU LIGAÇÃO, TIPO CONDULETE, Ø 1",(REF.: WETZEL OU EQUIVALENTE) TIPO:</t>
  </si>
  <si>
    <t>CABO TELEFÔNICO CI-50-200</t>
  </si>
  <si>
    <t>CABO TELEFÔNICO CI-50-100</t>
  </si>
  <si>
    <t>CABO TELEFÔNICO CI-50-50</t>
  </si>
  <si>
    <t>CABO DE FIBRA OTICA DE INTERNO-REF.: FURUKAWA OU EQUIVALENTE</t>
  </si>
  <si>
    <t>CANALETA PLASTICA PARA INSTALAÇÃO NA MESA,DIMENSÕES 50X20MM REF.: PIAL LEGRANT OU EQUIVALENTE</t>
  </si>
  <si>
    <t>ELETODUTO DE PVC RIGIDO, EM PEÇA DE 3,0M, INCLUINDO CONEXÕES,REF: TIGRE OU EQUIVALENTE(REF: TIGRE OU EQUIVALENTE)-Ø 3/4</t>
  </si>
  <si>
    <t>ELETODUTO DE PVC RIGIDO, EM PEÇA DE 3,0M, INCLUINDO CONEXÕES,REF: TIGRE OU EQUIVALENTE(REF: TIGRE OU EQUIVALENTE)-Ø 1"</t>
  </si>
  <si>
    <t>ELETODUTO DE PVC RIGIDO, EM PEÇA DE 3,0M, INCLUINDO CONEXÕES,REF: TIGRE OU EQUIVALENTE(REF: TIGRE OU EQUIVALENTE)-Ø 2"</t>
  </si>
  <si>
    <t>ELETODUTO DE PVC RIGIDO, EM PEÇA DE 3,0M, INCLUINDO CONEXÕES,REF: TIGRE OU EQUIVALENTE(REF: TIGRE OU EQUIVALENTE)-Ø 3"</t>
  </si>
  <si>
    <t>ELETRODUTO DE AÇO GALVANIZADO A FOGO, EM PEÇAS DE 3,0 M, SEMI-PESADO,INCLUINDO CONEXÕES, DIÂMETROS(REF.: APOLO OU EQUIVALENTE)Ø3/4"</t>
  </si>
  <si>
    <t>ELETRODUTO DE AÇO GALVANIZADO A FOGO, EM PEÇAS DE 3,0 M, SEMI-PESADO,INCLUINDO CONEXÕES, DIÂMETROS(REF.: APOLO OU EQUIVALENTE)Ø1"</t>
  </si>
  <si>
    <t>ELETRODUTO DE AÇO GALVANIZADO A FOGO, EM PEÇAS DE 3,0 M, SEMI-PESADO,INCLUINDO CONEXÕES, DIÂMETROS(REF.: APOLO OU EQUIVALENTE)Ø1 1/2"</t>
  </si>
  <si>
    <t>ELETRODUTO DE AÇO GALVANIZADO A FOGO, EM PEÇAS DE 3,0 M, SEMI-PESADO,INCLUINDO CONEXÕES, DIÂMETROS(REF.: APOLO OU EQUIVALENTE)Ø3"</t>
  </si>
  <si>
    <t>ELETROCALHA LISA PARA CABOS TIPO C,COM TAMPA, EM PEÇA DE3 METROS COM SEPTO DIVISOR, DIMENSÕES: (REF: MOPA OU EQUIVALENTE)</t>
  </si>
  <si>
    <t>400X100M</t>
  </si>
  <si>
    <t>300X100M</t>
  </si>
  <si>
    <t>200X100M</t>
  </si>
  <si>
    <t>150X100M</t>
  </si>
  <si>
    <t>CAIXA DE PASSAGEM OU LIGAÇÃO, TIPO CONDULETE, Ø 3/4", REF: WETZEL OU EQUIVALENTE, TIPO:</t>
  </si>
  <si>
    <t>SENSOR DE PRESENÇA, PARA CAIXA 2"X4", COM PLACA,NA COR BRANCA REF: PIAL LEGRAND OU EQUIVALENTE</t>
  </si>
  <si>
    <t>INTERRUPTOR SIMPLES UMA SEÇÃO, NA COR BRANCA, LINHA PIAL PLUS, 250V,10A, PARA CAIXA 2"X4" COM PLACA UM POSTO HORIZONTAL (COMPLETA COM EXCEÇÃO DA CAIXA)REF:PIAL LEGRAND OU EQUIVALENTE</t>
  </si>
  <si>
    <t>INTERRUPTOR SIMPLES DUAS SEÇÃO, COM PLACA DOIS POSTO HORIZONTAL , NA COR BRANCA, LINHA PIAL PLUS, 250V,10A, PARA CAIXA 2"X4"  (COMPLETA COM EXCEÇÃO DA CAIXA)REF:PIAL LEGRAND OU EQUIVALENTE</t>
  </si>
  <si>
    <t>INTERRUPTOR SIMPLES TRES SEÇÃO, COM PLACA TRES POSTO HORIZONTAL , NA COR BRANCA, LINHA PIAL PLUS, 250V,10A, PARA CAIXA 2"X4"  (COMPLETA COM EXCEÇÃO DA CAIXA)REF:PIAL LEGRAND OU EQUIVALENTE</t>
  </si>
  <si>
    <t>INTERRUPTOR PARALELO UMA SEÇÃO, NA COR BRANCA, LINHA PIAL PLUS, 250V,10A, PARA CAIXA 2"X4" COM PLACA UM POSTO HORIZONTAL (COMPLETA COM EXCEÇÃO DA CAIXA)REF:PIAL LEGRAND OU EQUIVALENTE</t>
  </si>
  <si>
    <t>UMA TOMADA 2P+T PADRÃO BRASILEIRO, P/ CAIXA 2"X4", COM PLACA, NA COR BRANCA, 127V, 20A, LINHA PIAL PLUS-REF: PIAL LEGRAND OU EQUIVALENTE</t>
  </si>
  <si>
    <t>DUAS TOMADAS 2P+T PADRÃO BRASILEIRO,PARA CAIXA 2"X4",COM PLACA, NA COR BRANCA, 127V, 20A, LINHA PIAL PLUS-REF: PIAL LEGRAND OU EQUIVALENTE</t>
  </si>
  <si>
    <t>UMA TOMADA 2P+T PADRÃO BRASILEIRO,PARA CAIXA 2"X4",COM PLACA, UMA NA COR VERMELHA 220V, 20A, LINHA PIAL PLUS-REF: PIAL LEGRAND OU EQUIVALENTE</t>
  </si>
  <si>
    <t>2"X4"</t>
  </si>
  <si>
    <t>3"X3"</t>
  </si>
  <si>
    <t>4"X4"</t>
  </si>
  <si>
    <t>4"X4"(OGTOGONAL)</t>
  </si>
  <si>
    <t>20X20CM</t>
  </si>
  <si>
    <t>CAIXA DE PISO PADRÃO CEMIG,TIPO ZC</t>
  </si>
  <si>
    <t>DUAS TOMADAS 2P+T PADRÃO BRASILEIRO,PARA CAIXA 4"X4",COM PLACA, DE PISO, 127V, 20A</t>
  </si>
  <si>
    <t>FIO DE COBRE, CLASSE DE TENSÃO 750V ISOLAÇÃO EM PVC NÃO PROPAGANTE DE CHAMADAS, TEMPERATURA EM REGIME CONTÍNUO 90°C, REF: PRYSMIAN, TIPO AFUMEX, OU EQUIVALENTE, NAS SEÇOES:</t>
  </si>
  <si>
    <t>#2,5 MM²</t>
  </si>
  <si>
    <t>#4,0 MM²</t>
  </si>
  <si>
    <t>#6,0 MM²</t>
  </si>
  <si>
    <t>CABO DE COBRE, CLASSE DE TENSÃO 0,6/1,0KV, ISOLAÇÃO EM EPR NÃO PROPAGANTE DE CHAMAS, TEMPERATURA EM REGIME CONTÍNUO 90°C, NA SEÇÃO-REF: PRYSMIAN, TIPO AFUMEX, OU EQUIVALENTE</t>
  </si>
  <si>
    <t>#10MM²</t>
  </si>
  <si>
    <t>#16MM²</t>
  </si>
  <si>
    <t>#25MM²</t>
  </si>
  <si>
    <t>#35MM²</t>
  </si>
  <si>
    <t>#50MM²</t>
  </si>
  <si>
    <t>#70MM²</t>
  </si>
  <si>
    <t>#95MM²</t>
  </si>
  <si>
    <t>#150MM²</t>
  </si>
  <si>
    <t>#185MM²</t>
  </si>
  <si>
    <t>#240MM²</t>
  </si>
  <si>
    <t>#300MM²</t>
  </si>
  <si>
    <t>UMA TOMADA 2P+T PADRÃO BRASILEIRO,PARA CAIXA 2"X4",COM PLACA, DE PISO, 127V, 20A</t>
  </si>
  <si>
    <t>PLACA PARA CAIXA 2"X4",COM UM FURO CENTRAL,NA COR BRANCA,  LINHA PIAL PLUS-REF: PIAL LEGRAND OU EQUIVALENTE</t>
  </si>
  <si>
    <t>CAIXA DE PISO PADRÃO CEMIG,TIPO ZD</t>
  </si>
  <si>
    <t>ELETRODUTO FLEXIVEL TIPO PEAD,DIAMETRO 110MM, REF: KANAFLEX OU EQUIVALENTE</t>
  </si>
  <si>
    <t>ALARME CAMPAINHA SEM FIO COM INDICADOR DE BATERIA/ PILHA COM CARGA, REF.: FORCELINE</t>
  </si>
  <si>
    <t>CABO DE COBRE NÚ,SEÇÃO #35,0MM² REF. PRYSMIAN OU EQUIVALENTE</t>
  </si>
  <si>
    <t>CABO DE COBRE NÚ,SEÇÃO #50,0MM² REF. PRYSMIAN OU EQUIVALENTE</t>
  </si>
  <si>
    <t>CABO DE COBRE NÚ,SEÇÃO #70,0MM² REF. PRYSMIAN OU EQUIVALENTE</t>
  </si>
  <si>
    <t>MANILHA DE BARRO Ø300X600MM,COM TAMPA DE FERRO FUNDIDO-REF. TERMOTÉCNICA OU EQUIVALENTE</t>
  </si>
  <si>
    <t>HASTE DE ATERRAMENTO COBREADA,DIMENSÕES Ø3/8"X 3000MMREF. TERMOTÉCNICA OU EQUIVALENTE</t>
  </si>
  <si>
    <t>MOLDE PARA SOLDA EXOTÉRMICA REF. TERMOTÉCNICA OU EQUIVALENTE</t>
  </si>
  <si>
    <t>TERMINAL ÁEREO,H=350MM REF. TERMOTÉCNICA OU EQUIVALENTE</t>
  </si>
  <si>
    <t>CAIXA DE EQUALIZAÇÃO,DIMENSÕES 200X200X120MM #70,0MM² - #70,0MM² REF. TERMOTÉCNICA OU EQUIVALENTE</t>
  </si>
  <si>
    <t>TERMINAL PARA CABO DE COBRE NÚ,SEÇÃO #50,0MM² REF. TERMOTÉCNICA OU EQUIVALENTE</t>
  </si>
  <si>
    <t>TERMINAL PARA CABO DE COBRE NÚ,SEÇÃO #16,0MM² REF. TERMOTÉCNICA OU EQUIVALENTE</t>
  </si>
  <si>
    <t>PARARAIO TIPO FRANKLIN,FORNECIDO COMPLETO,REF. TERMOTÉCNICA OU EQUIVALENTE,COM OS MATERIAIS;</t>
  </si>
  <si>
    <t>SINALIZADOR DUPLO PARA DUAS LAMPADAS,COM RELE,TEL-600</t>
  </si>
  <si>
    <t>ELETRODUTO DE AÇO GALVANIZADO A FOGO, EM PEÇAS DE 3,0 M, SEMI-PESADO,INCLUINDO CONEXÕES, ,REF.: APOLO OU EQUIVALENTE, DIÂMETROS:</t>
  </si>
  <si>
    <t>CAIXA DE PASSAGEM  ESTAMPADA, TIPO EMBUTIR, FABRICADA EM CHAPA DE AÇO BITOLA 18 MSG, COM ORELHAS, PARA FIXAÇÃO DE EQUIPAMENTOS, NAS SEGUINTE DIMENSÕES:</t>
  </si>
  <si>
    <t>CAIXA DE PASSAGEM OU LIGAÇÃO, TIPO CONDULETE, TIPO:</t>
  </si>
  <si>
    <t>SIRENE PARA CAIXA 2"X4", COM PLACA,NA COR BRANCA</t>
  </si>
  <si>
    <t>FIO DE COBRE, CLASSE DE TENSÃO 750V ISOLAÇÃO EM PVC NÃO PROPAGANTE DE CHAMADAS, TEMPERATURA EM REGIME CONTÍNUO 90°C REF: PRYSMIAN, TIPO AFUMEX, OU EQUIVALENTE, SEM SEÇÕES:</t>
  </si>
  <si>
    <t>2X#1,5 MM²</t>
  </si>
  <si>
    <t>CENTRAL DE CONTROLE DE ACESSO,INSTALADO EM COMPUTADOR PESSOAL,C/ HARDWARE E SOFTWARE,COM OS SEGUINTES EQUIPAMENTOS;   -LEITORA DE CARTÃO BIOMÉTRICA COM REGISTRO DE ENTRADA 709PÇ LEITORA DE CARTÃO BIOMÉTRICA COM REGISTRO DE SAÍDA 635 PÇ FECHADURA ELETROMAGNÉTICA PARA PORTAS 709 PÇ CONTATO DE PORTA 709 PÇ BOTÃO DE DESTRAVE 74 PÇ CONTROLADORA PARA 8 EQUIPAMENTOS 41 PÇ.</t>
  </si>
  <si>
    <t>LUMINÁRIA COM 4 LÂMPADAS FLUORESCENTES DE 16W/127V, TIPO EMBUTIR NO FORRO REF: MODELO 2003 DA ITAIM OU EQUIVALENTE</t>
  </si>
  <si>
    <t>LUMINÁRIA COM 4 LÂMPADAS FLUORESCENTES DE 16W/127V, TIPO SOBREPOR REF: MODELO 3581 DA ITAIM OU EQUIVALENTE</t>
  </si>
  <si>
    <t>LUMINÁRIA DE EMBUTIR, PARA DUAS LÂMPADAS MINI FLUORESCENTE DE 26W, 127V, INSTALADA EM EMBUTIDA NO FORRO REF: MODELO BARTYRA DA ITAIM OU EQUIVALENTE</t>
  </si>
  <si>
    <t>LUMINÁRIA COM 2 LÂMPADAS MINI FLUORESCENTES DE 26W/127V, TIPO SOBREPOR, INSTALADA NO TETO REF: MODELO TURMALINA DA ITAIM OU EQUIVALENTE</t>
  </si>
  <si>
    <t>LUMINÁRIA COM 2 LÂMPADAS FLUORESCENTES DE 32W/127V, INSTALAÇÃO SOBREPOR REF: MODELO 3790 DA ITAIM OU EQUIVALENTE</t>
  </si>
  <si>
    <t>LUMINÁRIA COM 2 LÂMPADAS FLUORESCENTES DE 16W/127V, INSTALAÇÃO SOBREPOR REF: MODELO 3790 DA ITAIM OU EQUIVALENTE</t>
  </si>
  <si>
    <t>LUMINÁRIA TIPO ARANDELA, PARA UMA LÂMPADA MINIFLUORESCENTE DE 26W/127V INSTALADA NO TETO REF: MODELO CONCHA DA ITAIM OU EQUIVALENTE</t>
  </si>
  <si>
    <t>LUMINÁRIA TIPO KIT JARDIM, PARA LÂMPADA DE 100W, 220V REF: MODELO CRETA DA ITAIM OU EQUIVALENTE</t>
  </si>
  <si>
    <t>LUMINÁRIA TIPO ARANDELA, PARA DUAS LÂMPADAS MINIFLUORESCENTE  26W/127V INSTALADA NO TETO REF: MODELO OURO-E DA ITAIM OU EQUIVALENTE</t>
  </si>
  <si>
    <t>LUMINÁRIA COM 1 LÂMPADA MULTIVAPOR METALICO DE 250W/220V, INSTALAÇÃO PENDENTE REF: MODELO 4801 DA ITAIM OU EQUIVALENTE</t>
  </si>
  <si>
    <t>LAMPADA FLUORESCENTE DE 32W/127V PARA SANCA E TENSOFLEX REF: OSRAM OU EQUIVALENTE</t>
  </si>
  <si>
    <t>REATOR PARA DUAS LAMPADAS FLUORESCENTES DE 32W/127V PARA SANCA E TENSOFLEX REF: OSRAM OU EQUIVALENTE</t>
  </si>
  <si>
    <t xml:space="preserve">LUMINÁRIA CIRCULAR DE EMBUTIR NO PISO COM 1 LÂMPADA 100W/220V </t>
  </si>
  <si>
    <t>CABO AFUMEX UNIPOLAR, 1 CONDUTOR, 0.6/1KV # 150MM2, REF.: PRYSMIAN OU EQUIVALENTE</t>
  </si>
  <si>
    <t>CABO AFUMEX UNIPOLAR, 1 CONDUTOR, 0.6/1KV # 50 MM2, REF.: PRYSMIAN OU EQUIVALENTE</t>
  </si>
  <si>
    <t>CABO AFUMEX UNIPOLAR, 1 CONDUTOR, 0.6/1KV # 25 MM2, REF.: PRYSMIAN OU EQUIVALENTE</t>
  </si>
  <si>
    <t>CABO AFUMEX UNIPOLAR, 1 CONDUTOR, 0.6/1KV # 16 MM2, REF.: PRYSMIAN OU EQUIVALENTE</t>
  </si>
  <si>
    <t>CABO AFUMEX UNIPOLAR, 1 CONDUTOR, 0.6/1KV # 10 MM2, REF.: PRYSMIAN OU EQUIVALENTE</t>
  </si>
  <si>
    <t>CABO AFUMEX UNIPOLAR, 1 CONDUTOR, 0.6/1KV # 4 MM2, REF.: PRYSMIAN OU EQUIVALENTE</t>
  </si>
  <si>
    <t>CABO AFUMEX UNIPOLAR, 1 CONDUTOR, 0.6/1KV # 1,5 MM2, REF.: PRYSMIAN OU EQUIVALENTE</t>
  </si>
  <si>
    <t>ELETRODUTOS/ELETROCALHAS</t>
  </si>
  <si>
    <t>ELETRODUTO EM FERRO GALVANIZADO LINHA PESADA DIAMETRO =21/2"</t>
  </si>
  <si>
    <t>ELETRODUTO EM FERRO GALVANIZADO LINHA PESADA DIAMETRO =11/2"</t>
  </si>
  <si>
    <t>ELETRODUTO EM FERRO GALVANIZADO LINHA PESADA DIAMETRO=1"</t>
  </si>
  <si>
    <t>ELETRODUTO EM FERRO GALVANIZADO LINHA PESADA  DIÂMETRO = 3/4"</t>
  </si>
  <si>
    <t>ACESSÓRIOS PARA CAPTAÇÃO E INSUFLAMENTO DE AR FORNECIMENTO E INSTALAÇÃO</t>
  </si>
  <si>
    <t>-CHAPA # 26</t>
  </si>
  <si>
    <t>-CHAPA # 24</t>
  </si>
  <si>
    <t>-CHAPA # 22</t>
  </si>
  <si>
    <t>-CHAPA # 20</t>
  </si>
  <si>
    <t>-CHAPA # 18</t>
  </si>
  <si>
    <t>-CHAPA EM AÇO INOX 304, # 18</t>
  </si>
  <si>
    <t>MANTA DE LÃ MINERAL, 25 MM DE ESPESSURA, 32 KG/M3</t>
  </si>
  <si>
    <t>INSTALAÇÃO ELÉTRICA (FORNECIMENTO E MONTAGEM)</t>
  </si>
  <si>
    <t>INTERLIGAÇÃO ELÉTRICA</t>
  </si>
  <si>
    <t>INTERLIGAÇÃO FRIGORÍFICA (FORNECIMENTO E MONTAGEM)</t>
  </si>
  <si>
    <t>TUBO DE COBRE DIÂMETRO = 3/8", PAREDE 1/32"</t>
  </si>
  <si>
    <t>TUBO DE COBRE DIÂMETRO = 1/2", PAREDE 1/32"</t>
  </si>
  <si>
    <t>TUBO DE COBRE DIÂMETRO = 5/8", PAREDE 1/16"</t>
  </si>
  <si>
    <t>TUBO DE COBRE DIÂMETRO = 7/8", PAREDE 1/16"</t>
  </si>
  <si>
    <t>TUBO DE COBRE DIÂMETRO = 11/8", PAREDE 1/16"</t>
  </si>
  <si>
    <t>CURVA Ø  3/8"</t>
  </si>
  <si>
    <t>CURVA Ø 1/2"</t>
  </si>
  <si>
    <t>CURVA Ø  5/8"</t>
  </si>
  <si>
    <t>CURVA Ø  7/8"</t>
  </si>
  <si>
    <t>CURVA Ø  1 1/8"</t>
  </si>
  <si>
    <t>REFRIGERANTE R-410</t>
  </si>
  <si>
    <t>TUBULAÇÃO HIDRÁULICA (FORNECIMENTO, MONTAGEM E INSTALAÇÃO)</t>
  </si>
  <si>
    <t>TUBOS E ISOLANTES</t>
  </si>
  <si>
    <t>TUBO DE AÇO CARBONO PRETO, SEM COSTURA, ASTM-A53, SCH 40 - DIÂMETRO = 14"</t>
  </si>
  <si>
    <t>TUBO DE AÇO CARBONO PRETO, SEM COSTURA, ASTM-A53, SCH 40 - DIÂMETRO = 12"</t>
  </si>
  <si>
    <t>TUBO DE AÇO CARBONO PRETO, SEM COSTURA, ASTM-A53, SCH 40 - DIÂMETRO = 10"</t>
  </si>
  <si>
    <t>TUBO DE AÇO CARBONO PRETO, SEM COSTURA, ASTM-A53, SCH 40 - DIÂMETRO = 8"</t>
  </si>
  <si>
    <t>TUBO DE AÇO CARBONO PRETO, SEM COSTURA, ASTM-A53, SCH 40 - DIÂMETRO = 6"</t>
  </si>
  <si>
    <t>TUBO DE AÇO CARBONO PRETO, SEM COSTURA, ASTM-A53, SCH 40 - DIÂMETRO = 5"</t>
  </si>
  <si>
    <t>TUBO DE AÇO CARBONO PRETO, SEM COSTURA, ASTM-A53, SCH 40 - DIÂMETRO = 4"</t>
  </si>
  <si>
    <t>TUBO DE AÇO CARBONO PRETO, SEM COSTURA, ASTM-A53, SCH 40 - DIÂMETRO = 3"</t>
  </si>
  <si>
    <t>VÁLVULAS , FILTRO Y E JUNTAS</t>
  </si>
  <si>
    <t xml:space="preserve">CONEXÕES </t>
  </si>
  <si>
    <t>VÁLVULA CONTROLE E BALANCEAMENTO</t>
  </si>
  <si>
    <t>SISTEMA DE AUTOMAÇÃO E CONTROLE</t>
  </si>
  <si>
    <t>DIFUSOR EM ALUMÍNIO, QUATRO VIAS, COM REGISTRO, MODELO ADLQ-VARYSET PARA VAV, TAMANHO 7 - COLARINHO =297 (REF.: TROX OU EQUIVALENTE)</t>
  </si>
  <si>
    <t>VENEZIANA EM ALUMÍNIO; MODELO AWKB=297, H=197; (REF.: TROX OU EQUIVALENTE)</t>
  </si>
  <si>
    <t>VENEZIANA EM ALUMÍNIO PARA RETORNO DO AR MODELO AWG ; B = 985, H = 1650; (REF.: TROX OU EQUIVALENTE)</t>
  </si>
  <si>
    <t>DIFUSOR EM ALUMÍNIO, DUAS VIAS, COM REGISTRO, MODELO ADQ-2/AG,  L= 671, H = 376(REF.: TROX OU EQUIVALENTE)</t>
  </si>
  <si>
    <t>DIFUSOR EM ALUMÍNIO, DUAS VIAS, COM REGISTRO, MODELO ADQ-2/AG,  L= 671, H = 320 (REF.: TROX OU EQUIVALENTE)</t>
  </si>
  <si>
    <t>DIFUSOR EM ALUMÍNIO, QUATRO VIAS, COM REGISTRO, MODELO ADLQ-/AG, TAMANHO 7 - COLARINHO =491X491 (REF.: TROX OU EQUIVALENTE)</t>
  </si>
  <si>
    <t>DIFUSOR EM ALUMÍNIO, QUATRO VIAS, COM REGISTRO, MODELO ADLQ-VARYSET PARA VAV, TAMANHO 3 - COLARINHO =198 (REF.: TROX OU EQUIVALENTE)</t>
  </si>
  <si>
    <t>DIFUSOR EM ALUMÍNIO, QUATRO VIAS, COM REGISTRO, MODELO ADLQ-VARYSET PARA VAV, TAMANHO 4 - COLARINHO =198 (REF.: TROX OU EQUIVALENTE)</t>
  </si>
  <si>
    <t>DIFUSOR EM ALUMÍNIO, QUATRO VIAS, COM REGISTRO, MODELO ADLQ-VARYSET PARA VAV, TAMANHO 5 - COLARINHO =248 (REF.: TROX OU EQUIVALENTE)</t>
  </si>
  <si>
    <t>DIFUSOR EM ALUMÍNIO, QUATRO VIAS, COM REGISTRO, MODELO ADLQ-VARYSET PARA VAV, TAMANHO 6 - COLARINHO =248 (REF.: TROX OU EQUIVALENTE)</t>
  </si>
  <si>
    <t>DAMPER PARA CONTROLE DE VAZÃO DE AR , LÂMINAS CONVERGENTES, MODELO JN-B, B = 1200, H = 675, (REF.: TROX OU EQUIVALENTE)</t>
  </si>
  <si>
    <t>DAMPER PARA CONTROLE DE VAZÃO DE AR , LÂMINAS CONVERGENTES, MODELO JN-B, B = 1000, H = 675, (REF.: TROX OU EQUIVALENTE)</t>
  </si>
  <si>
    <t>DAMPER PARA CONTROLE DE VAZÃO DE AR , LÂMINAS CONVERGENTESMODELO JN-B, B = 1200, H = 345, (REF.: TROX OU EQUIVALENTE)</t>
  </si>
  <si>
    <t>DAMPER PARA CONTROLE DE VAZÃO DE AR , LÂMINAS CONVERGENTES, MODELO JN-B, B = 1000, H = 345, (REF.: TROX OU EQUIVALENTE)</t>
  </si>
  <si>
    <t>TOMADA DE AR EXTERNO COM FILTRO DE AR , REGISTRO E VENEZIANA  F-711, MODELO VDF-711, L=1097, H=197, (REF.: TROX OU EQUIVALENTE)</t>
  </si>
  <si>
    <t>TOMADA DE AR EXTERNO COM FILTRO DE AR , REGISTRO E VENEZIANA  F-711MODELO VDF-711, L=1097, H=347, (REF.: TROX OU EQUIVALENTE)</t>
  </si>
  <si>
    <t>TOMADA DE AR EXTERNO COM FILTRO DE AR , REGISTRO E VENEZIANA  F-711MODELO VDF-711, L=697, H=347, (REF.: TROX OU EQUIVALENTE)</t>
  </si>
  <si>
    <t>DIFUSOR EM ALUMINIO UMA VIAE COM REGISTRO MODELO ADLQ/AG, TAM. 3, (REF.: TROX OU EQUIVALENTE)</t>
  </si>
  <si>
    <t>DIFUSOR EM ALUMINIO UMA VIAE COM REGISTRO MODELO ADQ-1/AG,  L= 871, H = 208, (REF.: TROX OU EQUIVALENTE)</t>
  </si>
  <si>
    <t>DIFUSOR EM ALUMINIO UMA VIAE COM REGISTRO MODELO ADQ-1/AG,  L= 671, H = 320, (REF.: TROX OU EQUIVALENTE)</t>
  </si>
  <si>
    <t>DIFUSOR EM ALUMÍNIO, UMA VIA, COM REGISTRO, MODELO ADQ-1/AG,  L= 871, H = 320, (REF.: TROX OU EQUIVALENTE)</t>
  </si>
  <si>
    <t>DIFUSOR EM ALUMÍNIO, DUAS VIAS, COM REGISTRO, MODELO ADQ-2/AG   - L=1271, H=378, (REF.: TROX OU EQUIVALENTE)</t>
  </si>
  <si>
    <t>DIFUSOR EM ALUMÍNIO, QUATRO VIAS, COM REGISTRO, MODELO ADLQ-/AG, TAMANHO 4 - COLARINHO =305X305, (REF.: TROX OU EQUIVALENTE)</t>
  </si>
  <si>
    <t>DIFUSOR EM ALUMÍNIO, QUATRO VIAS, COM REGISTRO, MODELO ADLQ-/AG, TAMANHO 5 - COLARINHO =361X361, (REF.: TROX OU EQUIVALENTE)</t>
  </si>
  <si>
    <t>DAMPER PARA CONTROLE DE VAZÃO DE AR , LÂMINAS CONVERGENTES, MODELO JN-B, B = 1000, H = 510, (REF.: TROX OU EQUIVALENTE)</t>
  </si>
  <si>
    <t>GRELHA EM ALUMÍNIO PARA RETORNO DE AR COM REGISTRO, MODELO AR-AG, L = 325, H = 165, (REF.: TROX OU EQUIVALENTE)</t>
  </si>
  <si>
    <t>GRELHA EM ALUMÍNIO PARA PORTA COM CONTRA MOLDURA, MODELO AGS-T, L = 325, H = 165, (REF.: TROX OU EQUIVALENTE)</t>
  </si>
  <si>
    <t>GRELHA EM ALUMÍNIO , COM REGISTRO , DUPLA  DEFLEXÃO, MODELO AT-DG , B = 825, H = 225, (REF.: TROX OU EQUIVALENTE)</t>
  </si>
  <si>
    <t>GRELHA EM ALUMÍNIO , COM REGISTRO , DUPLA  DEFLEXÃO, MODELO VAT-AG , B = 1025, H = 225, (REF.: TROX OU EQUIVALENTE)</t>
  </si>
  <si>
    <t>GRELHA EM ALUMÍNIO , COM REGISTRO , DUPLA  DEFLEXÃO,  MODELO VAT-AG , B = 1225, H = 525, (REF.: TROX OU EQUIVALENTE)</t>
  </si>
  <si>
    <t>GRELHA EM ALUMÍNIO , COM REGISTRO , PARA RETORNO DO AR, MODELO AR-AG , B = 1025, H = 425, (REF.: TROX OU EQUIVALENTE)</t>
  </si>
  <si>
    <t>VENEZIANA EM ALUMÍNIO, MODELO AWG, B=1185, H=1980, (REF.: TROX OU EQUIVALENTE)</t>
  </si>
  <si>
    <t>VENEZIANA EM ALUMÍNIO, MODELO AWG, B=1985, H=1320, (REF.: TROX OU EQUIVALENTE)</t>
  </si>
  <si>
    <t>VENEZIANA EM ALUMÍNIO, MODELO AWG, B=1185, H=1155, (REF.: TROX OU EQUIVALENTE)</t>
  </si>
  <si>
    <t>VENEZIANA EM ALUMÍNIO, MODELO AWK, B=250, H=150, (REF.: TROX OU EQUIVALENTE)</t>
  </si>
  <si>
    <t>DAMPER DE SOBRE PRESSÃO, MODELO KUL, B=1399, H=1215, (REF.: TROX OU EQUIVALENTE)</t>
  </si>
  <si>
    <t>DAMPER PARA CONTROLE DE VAZÃO, MODELO JN-B, B=250, H=1500, (REF.: TROX OU EQUIVALENTE)</t>
  </si>
  <si>
    <t>DAMPER PARA CONTROLE DE VAZÃO, MODELO JN-B, B=1000, H=1005, (REF.: TROX OU EQUIVALENTE)</t>
  </si>
  <si>
    <t>ISOLANTE EM POLIESTIRENO EXPANDIDO TIPO F, AUTO EXTINGUÍVEL COM 20 MM DE ESPESSURA (ISOPOR)DUTO CIRCULAR EM ACO GALVANIZADO</t>
  </si>
  <si>
    <t>PAINÉL ELÉTRICO PARA ACIONAMENTO , PROTEÇÃO E CONTROLE DOS FAN-COILS (ACIONAMENTOPARTIDA DIRETA) (REF.: TAUNUS OU EQUIVALENTE)</t>
  </si>
  <si>
    <t>PAINÉL ELÉTRICO PARA ACIONAMENTO , PROTEÇÃO E CONTROLE DOS FAN-COILS (ACIONAMENTOATRAVÉS DE INVERSOR DE FREQUÊNCIA), (REF.: TAUNUS OU EQUIVALENTE)</t>
  </si>
  <si>
    <t>PAINÉL ELÉTRICO PARA ACIONAMENTO , PROTEÇÃO E CONTROLE DO LAVADOR DE GÁS E VENTILADOR DA COZINHA PRÉDIO AS  (ACIONAMENTO PARTIDA DIRETA), (REF.: TAUNUS OU EQUIVALENTE)</t>
  </si>
  <si>
    <t>PAINÉL ELÉTRICO PARA ACIONAMENTO , PROTEÇÃO DOS GABINETES DE VENTILAÇÃO DA CAG (ACIONAMENTO PARTIDA DIRETA) (REF.: TAUNUS OU EQUIVALENTE)</t>
  </si>
  <si>
    <t>PAINÉL ELÉTRICO PARA ACIONAMENTO, PROTEÇÃO DOS VENTILADORES DA CÂMARA TRANFORMADORA DOTADO DE CONTATORAS , RELÉS TÉRMICO , BOTONEIRAS LIGA/DESLIGA PARA ACIONAMENTO,  CONTROLE E PROTEÇÃO.  (ACIONAMENTO PARTIDA DIRETA), (REF.: TAUNUS OU EQUIVALENTE)</t>
  </si>
  <si>
    <t>PAINÉL ELÉTRICO EM GABINETE METÁLICO, PINTURA ANTI-CORROSIVA, CLASSE DE PROTEÇÃO IP-65, DOTADO DE DISJUNTORES TERMOMAGNÉTICOS PARA PROTEÇÃO DOS SISTEMAS VRF, (REF.: TAUNOS OU EQUIVALENTE)</t>
  </si>
  <si>
    <t>21.06</t>
  </si>
  <si>
    <t>21.07</t>
  </si>
  <si>
    <t>21.08</t>
  </si>
  <si>
    <t>21.09</t>
  </si>
  <si>
    <t>21.10</t>
  </si>
  <si>
    <t>21.11</t>
  </si>
  <si>
    <t>21.12</t>
  </si>
  <si>
    <t>21.13</t>
  </si>
  <si>
    <t>21.14</t>
  </si>
  <si>
    <t>21.15</t>
  </si>
  <si>
    <t>21.16</t>
  </si>
  <si>
    <t>21.17</t>
  </si>
  <si>
    <t>21.18</t>
  </si>
  <si>
    <t>21.19</t>
  </si>
  <si>
    <t>21.20</t>
  </si>
  <si>
    <t>21.21</t>
  </si>
  <si>
    <t>21.22</t>
  </si>
  <si>
    <t>21.23</t>
  </si>
  <si>
    <t>21.24</t>
  </si>
  <si>
    <t>21.25</t>
  </si>
  <si>
    <t>21.26</t>
  </si>
  <si>
    <t>21.27</t>
  </si>
  <si>
    <t>21.28</t>
  </si>
  <si>
    <t>21.29</t>
  </si>
  <si>
    <t>21.30</t>
  </si>
  <si>
    <t>21.31</t>
  </si>
  <si>
    <t>21.32</t>
  </si>
  <si>
    <t>21.33</t>
  </si>
  <si>
    <t>21.34</t>
  </si>
  <si>
    <t>21.35</t>
  </si>
  <si>
    <t>21.36</t>
  </si>
  <si>
    <t>21.37</t>
  </si>
  <si>
    <t>21.38</t>
  </si>
  <si>
    <t>21.39</t>
  </si>
  <si>
    <t>21.40</t>
  </si>
  <si>
    <t>21.41</t>
  </si>
  <si>
    <t>21.42</t>
  </si>
  <si>
    <t>21.43</t>
  </si>
  <si>
    <t>21.44</t>
  </si>
  <si>
    <t>21.02.01</t>
  </si>
  <si>
    <t>21.02.02</t>
  </si>
  <si>
    <t>21.02.03</t>
  </si>
  <si>
    <t>21.02.04</t>
  </si>
  <si>
    <t>21.02.05</t>
  </si>
  <si>
    <t>RACK</t>
  </si>
  <si>
    <t>21.02.01.01</t>
  </si>
  <si>
    <t>21.02.01.02</t>
  </si>
  <si>
    <t>21.02.01.03</t>
  </si>
  <si>
    <t>21.02.01.04</t>
  </si>
  <si>
    <t>21.02.01.05</t>
  </si>
  <si>
    <t>21.02.01.06</t>
  </si>
  <si>
    <t>21.02.01.07</t>
  </si>
  <si>
    <t>21.02.01.08</t>
  </si>
  <si>
    <t>21.02.01.09</t>
  </si>
  <si>
    <t>21.02.01.10</t>
  </si>
  <si>
    <t>21.02.01.11</t>
  </si>
  <si>
    <t>21.02.01.12</t>
  </si>
  <si>
    <t>21.02.01.13</t>
  </si>
  <si>
    <t>21.02.01.14</t>
  </si>
  <si>
    <t>21.02.01.15</t>
  </si>
  <si>
    <t>21.02.01.16</t>
  </si>
  <si>
    <t>21.02.01.17</t>
  </si>
  <si>
    <t>21.02.01.18</t>
  </si>
  <si>
    <t>21.02.02.01</t>
  </si>
  <si>
    <t>21.02.02.02</t>
  </si>
  <si>
    <t>21.02.02.03</t>
  </si>
  <si>
    <t>21.02.02.04</t>
  </si>
  <si>
    <t>21.02.02.05</t>
  </si>
  <si>
    <t>21.02.02.06</t>
  </si>
  <si>
    <t>21.02.02.07</t>
  </si>
  <si>
    <t>21.02.02.08</t>
  </si>
  <si>
    <t>21.02.02.09</t>
  </si>
  <si>
    <t>21.02.02.10</t>
  </si>
  <si>
    <t>21.02.02.11</t>
  </si>
  <si>
    <t>21.02.02.12</t>
  </si>
  <si>
    <t>21.02.02.13</t>
  </si>
  <si>
    <t>21.02.02.14</t>
  </si>
  <si>
    <t>21.02.02.15</t>
  </si>
  <si>
    <t>21.02.02.16</t>
  </si>
  <si>
    <t>21.02.02.17</t>
  </si>
  <si>
    <t>21.02.02.18</t>
  </si>
  <si>
    <t>21.02.02.19</t>
  </si>
  <si>
    <t>21.02.02.20</t>
  </si>
  <si>
    <t>21.02.02.21</t>
  </si>
  <si>
    <t>21.02.02.22</t>
  </si>
  <si>
    <t>21.02.02.23</t>
  </si>
  <si>
    <t>21.02.02.24</t>
  </si>
  <si>
    <t>21.02.02.25</t>
  </si>
  <si>
    <t>21.02.02.26</t>
  </si>
  <si>
    <t>21.02.02.27</t>
  </si>
  <si>
    <t>21.02.02.28</t>
  </si>
  <si>
    <t>21.02.03.01</t>
  </si>
  <si>
    <t>21.02.03.02</t>
  </si>
  <si>
    <t>21.02.03.03</t>
  </si>
  <si>
    <t>21.02.03.04</t>
  </si>
  <si>
    <t>21.02.03.05</t>
  </si>
  <si>
    <t>21.02.03.06</t>
  </si>
  <si>
    <t>21.02.03.07</t>
  </si>
  <si>
    <t>21.02.03.08</t>
  </si>
  <si>
    <t>21.02.03.09</t>
  </si>
  <si>
    <t>21.02.03.10</t>
  </si>
  <si>
    <t>21.02.03.11</t>
  </si>
  <si>
    <t>21.02.03.12</t>
  </si>
  <si>
    <t>21.02.03.13</t>
  </si>
  <si>
    <t>21.02.03.14</t>
  </si>
  <si>
    <t>21.02.03.15</t>
  </si>
  <si>
    <t>21.02.03.16</t>
  </si>
  <si>
    <t>21.02.03.17</t>
  </si>
  <si>
    <t>21.02.03.18</t>
  </si>
  <si>
    <t>21.02.03.19</t>
  </si>
  <si>
    <t>21.02.03.20</t>
  </si>
  <si>
    <t>21.02.03.21</t>
  </si>
  <si>
    <t>21.02.03.22</t>
  </si>
  <si>
    <t>21.02.03.23</t>
  </si>
  <si>
    <t>21.02.03.24</t>
  </si>
  <si>
    <t>21.02.03.25</t>
  </si>
  <si>
    <t>21.02.03.26</t>
  </si>
  <si>
    <t>21.02.03.27</t>
  </si>
  <si>
    <t>21.02.03.28</t>
  </si>
  <si>
    <t>21.02.03.29</t>
  </si>
  <si>
    <t>21.02.03.30</t>
  </si>
  <si>
    <t>21.02.03.31</t>
  </si>
  <si>
    <t>21.02.03.32</t>
  </si>
  <si>
    <t>21.02.03.33</t>
  </si>
  <si>
    <t>21.02.03.34</t>
  </si>
  <si>
    <t>21.02.03.35</t>
  </si>
  <si>
    <t>21.02.03.36</t>
  </si>
  <si>
    <t>21.02.03.37</t>
  </si>
  <si>
    <t>21.02.03.38</t>
  </si>
  <si>
    <t>21.02.03.39</t>
  </si>
  <si>
    <t>21.02.03.40</t>
  </si>
  <si>
    <t>21.02.03.41</t>
  </si>
  <si>
    <t>21.02.03.42</t>
  </si>
  <si>
    <t>21.02.03.43</t>
  </si>
  <si>
    <t>21.02.03.44</t>
  </si>
  <si>
    <t>21.02.03.45</t>
  </si>
  <si>
    <t>21.02.03.46</t>
  </si>
  <si>
    <t>21.02.03.47</t>
  </si>
  <si>
    <t>21.02.03.48</t>
  </si>
  <si>
    <t>21.02.03.49</t>
  </si>
  <si>
    <t>21.02.03.50</t>
  </si>
  <si>
    <t>21.02.03.51</t>
  </si>
  <si>
    <t>21.02.03.52</t>
  </si>
  <si>
    <t>21.02.04.01</t>
  </si>
  <si>
    <t>21.02.04.02</t>
  </si>
  <si>
    <t>21.02.04.03</t>
  </si>
  <si>
    <t>21.02.04.04</t>
  </si>
  <si>
    <t>21.02.04.05</t>
  </si>
  <si>
    <t>21.02.04.06</t>
  </si>
  <si>
    <t>21.02.04.07</t>
  </si>
  <si>
    <t>21.02.04.08</t>
  </si>
  <si>
    <t>21.02.04.09</t>
  </si>
  <si>
    <t>21.02.04.10</t>
  </si>
  <si>
    <t>21.02.04.11</t>
  </si>
  <si>
    <t>21.02.04.12</t>
  </si>
  <si>
    <t>21.02.04.13</t>
  </si>
  <si>
    <t>21.02.04.14</t>
  </si>
  <si>
    <t>21.02.04.15</t>
  </si>
  <si>
    <t>21.02.04.16</t>
  </si>
  <si>
    <t>21.02.04.17</t>
  </si>
  <si>
    <t>21.02.05.01</t>
  </si>
  <si>
    <t>21.02.05.02</t>
  </si>
  <si>
    <t>21.02.05.03</t>
  </si>
  <si>
    <t>21.02.05.04</t>
  </si>
  <si>
    <t>21.02.05.05</t>
  </si>
  <si>
    <t>21.02.05.06</t>
  </si>
  <si>
    <t>21.02.05.07</t>
  </si>
  <si>
    <t>21.02.05.08</t>
  </si>
  <si>
    <t>21.02.05.09</t>
  </si>
  <si>
    <t>21.02.05.10</t>
  </si>
  <si>
    <t>21.02.05.11</t>
  </si>
  <si>
    <t>21.02.05.12</t>
  </si>
  <si>
    <t>21.02.05.13</t>
  </si>
  <si>
    <t>21.02.05.14</t>
  </si>
  <si>
    <t>21.02.05.15</t>
  </si>
  <si>
    <t>21.02.05.16</t>
  </si>
  <si>
    <t>21.03.01</t>
  </si>
  <si>
    <t>21.03.02</t>
  </si>
  <si>
    <t>21.03.03</t>
  </si>
  <si>
    <t>21.03.04</t>
  </si>
  <si>
    <t>21.03.05</t>
  </si>
  <si>
    <t>21.03.06</t>
  </si>
  <si>
    <t>21.03.07</t>
  </si>
  <si>
    <t>21.03.08</t>
  </si>
  <si>
    <t>21.03.09</t>
  </si>
  <si>
    <t>21.03.10</t>
  </si>
  <si>
    <t>21.03.11</t>
  </si>
  <si>
    <t>21.03.12</t>
  </si>
  <si>
    <t>21.03.13</t>
  </si>
  <si>
    <t>CABOS</t>
  </si>
  <si>
    <t>21.04.01</t>
  </si>
  <si>
    <t>21.04.02</t>
  </si>
  <si>
    <t>21.04.03</t>
  </si>
  <si>
    <t>21.04.04</t>
  </si>
  <si>
    <t>21.04.05</t>
  </si>
  <si>
    <t>21.04.06</t>
  </si>
  <si>
    <t>21.04.07</t>
  </si>
  <si>
    <t>21.04.08</t>
  </si>
  <si>
    <t>21.04.09</t>
  </si>
  <si>
    <t>21.04.10</t>
  </si>
  <si>
    <t>21.04.11</t>
  </si>
  <si>
    <t>CENTRAL DE SUPERVISÃO E AUTOMAÇÃO PREDIAL, INSTALADA EM COMPUTADOR PROFISSIONAL, C/ HARDWARE E SOFTWARE, COM CAPACIDADE PARA SUPERVISIONAR E CONTROLAR NO MINIMO: 2564 ENTRADAS DIGITAIS, 2564 SAIDAS DIGITAIS, 1648 SINAIS ANALOGICOS, 80 UNIDADES REMOTAS COM OS SEGUINTES EQUIPAMENTOS: 02  CONTROLADORES LOGICO PROGRAMAVEIS MASTER, 24 SWITCH ETHERNET INDUSTRIAL 48 PORTAS, 02 ESTAÇÕES DE TRABALHO COM MONITOR DE 32", 01 IMPRESSORA A LASER COLORIDA, CABOS DE COBRE, FIBRA OTICA E MISCELANEAS CONFORME DIAGRAMA DE BLOCOS MOSTRADO NO PROJETO REF.: SIEMENS, ALTUS, SCHNEIDER OU EQUIVALENTE</t>
  </si>
  <si>
    <t>SISTEMA DE CFTV, PADRÃO IP, INSTALADO EM COMPUTADOR PESSOAL, C/ HARDWARE E SOFTWARE, COM OS SEGUINTES EQUIPAMENTOS: CÂMERA DE VÍDEO, FIXA, PARA USO INTERNO, ALCANCE DE 20,0M, CÂMERA DE VÍDEO, MOVEL, DOMUS, PARA USO INTERNO, ALCANCE 20,0M, CÂMERA DE VÍDEO, MOVEL, DOMUS, PARA USO INTERNO, ALCANCE 30,0M, GRAVADOR DIGITAL DE IMAGEM COM HD DE 1TB NO BREAK DE 1,0 KVA</t>
  </si>
  <si>
    <t xml:space="preserve">RACK 1º PAVTO 2 RACK EM CHAPA METÁLICA 44"U", COM VISOR EM ACRÍLICO, CHAVE TIPO YALE FORNECIDO COM OS SEGUINTES EQUIPAMENTOS: PATCH PANEL 19" PARA 48 RJ-45 - 04UN, PATCH PANEL 19" PARA 24 RJ-45 - 02UN, SWICHT 48 PORTAS RJ-45 - 02UN, ORGANIZADOR 1 U, 19" - 12UN, RÉGUA DE ALIMENTAÇÃO ELÉTRICA DE 6 TOMADAS,19" - 02UN, DISTRIBUIDOR ÓTICO - 01 UM, BLOCO COOK 100PARES-02UN, PATCH CORD 2M COM 2 CONECTORES RJ-45 NAS PONTAS - 192UN, OBS.: TODOS OS EQUIPAMENTOS SÃO NA CATEGORIA 6A REF.: FURUKAWA OU EQUIVALENTE </t>
  </si>
  <si>
    <t xml:space="preserve">RACK 1ºPAVTO 1RACK EM CHAPA METÁLICA 44"U", COM VISOR EM ACRÍLICO, CHAVE TIPO YALE FORNECIDO COM OS SEGUINTES EQUIPAMENTOS: PATCH PANEL 19" PARA 48 RJ-45 - 02UN, PATCH PANEL 19" PARA 24 RJ-45 - 02UN, SWICHT 48 PORTAS RJ-45 - 01UN, ORGANIZADOR 1 U, 19" - 10UN, RÉGUA DE ALIMENTAÇÃO ELÉTRICA DE 6 TOMADAS,19" - 02UN, DISTRIBUIDOR ÓTICO - 01 UM, BLOCO COOK 100PARES-01UN, PATCH CORD 2M COM 2 CONECTORES RJ-45 NAS PONTAS - 48UN, OBS.: TODOS OS EQUIPAMENTOS SÃO NA CATEGORIA 6A, REF.: FURUKAWA OU EQUIVALENTE </t>
  </si>
  <si>
    <t xml:space="preserve">RACK 3ºPAVTO 1 E 2/2ºP, 4ºP, 5ºP, 6ºP, 7ºP, 8ºP, 9ºP, 10ºP, 11ºP, 12ºRACK EM CHAPA METÁLICA 44"U", COM VISOR EM ACRÍLICO, CHAVE TIPO YALE FORNECIDO COM OS SEGUINTES EQUIPAMENTOS: PATCH PANEL 19" PARA 48 RJ-45 - 7UN, PATCH PANEL 19" PARA 24 RJ-45 - 2UN, SWICHT 48 PORTAS RJ-45 - 03UN, SWICHT 24 PORTAS RJ-45 - 01UN, ORGANIZADOR 1 U, 19" - 14UN, RÉGUA DE ALIMENTAÇÃO ELÉTRICA DE 6 TOMADAS, 19" - 03UN, DISTRIBUIDOR ÓTICO - 04 UM, PATCH CORD 2M COM 2 CONECTORES RJ-45 NAS PONTAS - 336UN, OBS.: TODOS OS EQUIPAMENTOS SÃO NA CATEGORIA 6A, REF.: FURUKAWA OU EQUIVALENTE </t>
  </si>
  <si>
    <t xml:space="preserve">RACK 3ºPAVTO 2ºP, 5ºP, 6ºP ,7ºP, 8ºP - 2 RACK EM CHAPA METÁLICA 44"U", COM VISOR EM ACRÍLICO, CHAVE TIPO YALE FORNECIDO COM OS SEGUINTES EQUIPAMENTOS: PATCH PANEL 19" PARA 48 RJ-45 - 8UN, PATCH PANEL 19" PARA 24 RJ-45 - 2UN, SWICHT 48 PORTAS RJ-45 - 04UN, ORGANIZADOR 1 U, 19" - 14UN, RÉGUA DE ALIMENTAÇÃO ELÉTRICA DE 6 TOMADAS, 19" - 03UN, DISTRIBUIDOR ÓTICO - 04 UM, PATCH CORD 2M COM 2 CONECTORES RJ-45 NAS PONTAS - 384UN, OBS.: TODOS OS EQUIPAMENTOS SÃO NA CATEGORIA 6A, REF.: FURUKAWA OU EQUIVALENTE </t>
  </si>
  <si>
    <t xml:space="preserve">RACK 4ºPAVTO RACK EM CHAPA METÁLICA 44"U", COM VISOR EM ACRÍLICO, CHAVE TIPO YALE FORNECIDO COM OS SEGUINTES EQUIPAMENTOS: PATCH PANEL 19" PARA 48 RJ-45 - 6UN, PATCH PANEL 19" PARA 24 RJ-45 - 2UN, SWICHT 48 PORTAS RJ-45 - 03UN, ORGANIZADOR 1 U, 19" - 10UN, RÉGUA DE ALIMENTAÇÃO ELÉTRICA DE 6 TOMADAS, 19" - 02UN, DISTRIBUIDOR ÓTICO - 04 UM, PATCH CORD 2M COM 2 CONECTORES RJ-45 NAS PONTAS - 336UN, OBS.: TODOS OS EQUIPAMENTOS SÃO NA CATEGORIA 6A, REF.: FURUKAWA OU EQUIVALENTE </t>
  </si>
  <si>
    <t>FORNECIMENTO E INSTALAÇÃO DE REDE DE DUTOS COM ISOLAMENTO EXTERNO, FIXAÇÃO, ETC.</t>
  </si>
  <si>
    <t>PAINÉL ELÉTRICO EM GABINETE METÁLICO, PINTURA ANTI-CORROSIVA , CLASSE DE PROTEÇÃO IP-65, COM TODOS OS DISPOSITIVOS PARA ACIONAMENTO, CONTROLE E PROTEÇÃO DAS UNIDADES RESFRIADORAS DE LÍQUIDO (CHILLER), CONFORME RECOMENDAÇÃO DO FABRICANTE. (REF.: TAUNOS OU EQUIVALENTE)</t>
  </si>
  <si>
    <t>PAINÉL ELÉTRICO EM GABINETE METÁLICO, PINTURA ANTI-CORROSIVA , CLASSE DE PROTEÇÃO IP-65, DOTADO DE CONTATORAS , RELÉS TÉRMICO , BOTONEIRAS LIGA/DESLIGA PARA ACIONAMENTO,  CONTROLE E PROTEÇÃO DAS BOMBAS CENTRÍFUGAS PRIMÁRIAS (ACIONAMENTO CHAVE COMPENSADORA) (REF.: TAUNOS OU EQUIVALENTE)</t>
  </si>
  <si>
    <t>PAINÉL ELÉTRICO EM GABINETE METÁLICO, PINTURA ANTI-CORROSIVA , CLASSE DE PROTEÇÃO IP-65, DOTADO DE FUZÍVEIS, BOTONEIRAS LIGA/DESLIGA PARA ACIONAMENTO, CONTROLE E PROTEÇÃO  DAS BOMBAS CENTRÍFUGAS SECUNDÁRIASS (ACIONAMENTO ATRAVÉS  DE INVERSOR DE FREQUENCIA) (REF.: TAUNOS OU EQUIVALENTE)</t>
  </si>
  <si>
    <t>CABO PARA REDE DE COMUNICAÇÃO ENTRE CONTROLADORES BACNET MS/TP CABO PARA INTERLIGAÇÃO ENTRE CONTROLADORES E PERIFÉRICOS (SINAIS ANALÓGICOS)</t>
  </si>
  <si>
    <t>ISOLANTE EM ESPUMA ELASTOMÉRICA ARMAFLEX-AC, DIÂMETRO 3/8", ESPESSURA PAREDE = 9 MM. REF. ARMACELL OU EQUIVALENTE</t>
  </si>
  <si>
    <t>ISOLANTE EM ESPUMA ELASTOMÉRICA ARMAFLEX-AC, DIÂMETRO 1/2", ESPESSURA PAREDE = 9 MM. REF. ARMACELL OU EQUIVALENTE</t>
  </si>
  <si>
    <t>ISOLANTE EM ESPUMA ELASTOMÉRICA ARMAFLEX-AC, DIÂMETRO 5/8", ESPESSURA PAREDE = 13 MM. REF. ARMACELL OU EQUIVALENTE</t>
  </si>
  <si>
    <t>ISOLANTE EM ESPUMA ELASTOMÉRICA ARMAFLEX-AC, DIÂMETRO 7/8", ESPESSURA PAREDE = 13 MM. REF. ARMACELL OU EQUIVALENTE</t>
  </si>
  <si>
    <t>ISOLANTE EM ESPUMA ELASTOMÉRICA ARMAFLEX-AC, DIÂMETRO 11/8", ESPESSURA PAREDE = 13 MM. REF. ARMACELL OU EQUIVALENTE</t>
  </si>
  <si>
    <t xml:space="preserve">TUBO DE AÇO CARBONO GALVANIZADO, SEM COSTURA, ASTM-A120, SCH 40 - DIÂMETRO = 21/2" </t>
  </si>
  <si>
    <t>TUBO DE AÇO CARBONO GALVANIZADO, SEM COSTURA, ASTM-A120, SCH 40 DIÂMETRO - 0,5''</t>
  </si>
  <si>
    <t>TUBO DE AÇO CARBONO GALVANIZADO, SEM COSTURA, ASTM-A120, SCH 40 DIÂMETRO - 0,75''</t>
  </si>
  <si>
    <t>TUBO DE AÇO CARBONO GALVANIZADO, SEM COSTURA, ASTM-A120, SCH 40 DIÂMETRO - 1''</t>
  </si>
  <si>
    <t>TUBO DE AÇO CARBONO GALVANIZADO, SEM COSTURA, ASTM-A120, SCH 40 DIÂMETRO - 1,1/4''</t>
  </si>
  <si>
    <t>TUBO DE AÇO CARBONO GALVANIZADO, SEM COSTURA, ASTM-A120, SCH 40 DIÂMETRO - 1.1/2''</t>
  </si>
  <si>
    <t>TUBO DE AÇO CARBONO GALVANIZADO, SEM COSTURA, ASTM-A120, SCH 40 -DIÂMETRO = 2"</t>
  </si>
  <si>
    <t xml:space="preserve">CALHA EM POLIESTIRENO (ISOPOR) EXPANDIO, AUTO EXTINGUÍVEL, GRAU F1, COM 2" DE ESPESSURA - DIÂMETRO = 14" </t>
  </si>
  <si>
    <t xml:space="preserve">CALHA EM POLIESTIRENO (ISOPOR) EXPANDIO, AUTO EXTINGUÍVEL, GRAU F1, COM 2" DE ESPESSURA - DIÂMETRO = 12" </t>
  </si>
  <si>
    <t xml:space="preserve">CALHA EM POLIESTIRENO (ISOPOR) EXPANDIO, AUTO EXTINGUÍVEL, GRAU F1, COM 2" DE ESPESSURA - DIÂMETRO = 10" </t>
  </si>
  <si>
    <t xml:space="preserve">CALHA EM POLIESTIRENO (ISOPOR) EXPANDIO, AUTO EXTINGUÍVEL, GRAU F1, COM 2" DE ESPESSURA - DIÂMETRO = 8" </t>
  </si>
  <si>
    <t xml:space="preserve">CALHA EM POLIESTIRENO (ISOPOR) EXPANDIO, AUTO EXTINGUÍVEL, GRAU F1, COM 2" DE ESPESSURA - DIÂMETRO = 6" </t>
  </si>
  <si>
    <t xml:space="preserve">CALHA EM POLIESTIRENO (ISOPOR) EXPANDIO, AUTO EXTINGUÍVEL, GRAU F1, COM 2" DE ESPESSURA - DIÂMETRO = 5" </t>
  </si>
  <si>
    <t xml:space="preserve">CALHA EM POLIESTIRENO (ISOPOR) EXPANDIO, AUTO EXTINGUÍVEL, GRAU F1, COM 2" DE ESPESSURA - DIÂMETRO = 4" </t>
  </si>
  <si>
    <t xml:space="preserve">CALHA EM POLIESTIRENO (ISOPOR) EXPANDIO, AUTO EXTINGUÍVEL, GRAU F1, COM 2" DE ESPESSURA - DIÂMETRO = 3" </t>
  </si>
  <si>
    <t xml:space="preserve">CALHA EM POLIESTIRENO (ISOPOR) EXPANDIO, AUTO EXTINGUÍVEL, GRAU F1, COM 11/2" DE ESPESSURA - DIÂMETRO = 21/2" </t>
  </si>
  <si>
    <t xml:space="preserve">CALHA EM POLIESTIRENO (ISOPOR) EXPANDIO, AUTO EXTINGUÍVEL, GRAU F1, COM 11/2" DE ESPESSURA - DIÂMETRO = 2" </t>
  </si>
  <si>
    <t xml:space="preserve">CALHA EM POLIESTIRENO (ISOPOR) EXPANDIO, AUTO EXTINGUÍVEL, GRAU F1, COM 11/2" DE ESPESSURA - DIÂMETRO = 1 1/2" </t>
  </si>
  <si>
    <t xml:space="preserve">CALHA EM POLIESTIRENO (ISOPOR) EXPANDIO, AUTO EXTINGUÍVEL, GRAU F1, COM 11/2" DE ESPESSURA - DIÂMETRO = 1 1/4"    </t>
  </si>
  <si>
    <t xml:space="preserve">CALHA EM POLIESTIRENO (ISOPOR) EXPANDIO, AUTO EXTINGUÍVEL, GRAU F1, COM 11/2" DE ESPESSURA - DIÂMETRO = 1"    </t>
  </si>
  <si>
    <t xml:space="preserve">CALHA EM POLIESTIRENO (ISOPOR) EXPANDIO, AUTO EXTINGUÍVEL, GRAU F1, COM 11/2" DE ESPESSURA - DIÂMETRO = 3/4"    </t>
  </si>
  <si>
    <t xml:space="preserve">CALHA EM POLIESTIRENO (ISOPOR) EXPANDIO, AUTO EXTINGUÍVEL, GRAU F1, COM 11/2" DE ESPESSURA - DIÂMETRO = 1/2"    </t>
  </si>
  <si>
    <t>VÁLVULA GAVETA EM FERRO FUNDIDO, COM FLANGES, HASTE ASCENDENTE EXTERNA CLASSE 125 FIG. 272 - DIÂMETRO = 8" REF.NIAGARA OU EQUIVALENTE</t>
  </si>
  <si>
    <t>VÁLVULA GAVETA EM BRONZE, COM ROSCA ABNT-NBR-6414, HASTE ASCENDENTE INTERNA  CLASSE 150 - DIÂMETRO = 1" REF.NIAGARA OU EQUIVALENTE</t>
  </si>
  <si>
    <t>VÁLVULA GAVETA EM BRONZE, COM ROSCA ABNT-NBR-6414, HASTE ASCENDENTE INTERNA CLASSE 150 - DIÂMETRO = 11/4" REF.NIAGARA OU EQUIVALENTE</t>
  </si>
  <si>
    <t>VÁLVULA GAVETA EM BRONZE, COM ROSCA ABNT-NBR-6414, HASTE ASCENDENTE INTERNA CLASSE 150 - DIÂMETRO = 10" REF.NIAGARA OU EQUIVALENTE</t>
  </si>
  <si>
    <t>VÁLVULA GAVETA EM BRONZE, COM ROSCA ABNT-NBR-6414, HASTE ASCENDENTE INTERNA CLASSE 150 - DIÂMETRO = 2" REF.NIAGARA OU EQUIVALENTE</t>
  </si>
  <si>
    <t>VÁLVULA BORBOLETA PARA MONTAGEM ENTRE FLANGES ANSI-B16.5 - SÉRIE 542 CLASSE 150 FIG. 542 - DIÂMETRO =8" REF.NIAGARA OU EQUIVALENTE</t>
  </si>
  <si>
    <t>VÁLVULA DE RETENÇÃO EM AÇO FUNDIDO, COM FLANGES, COM PORTINHOLA CLASSE 150 FIG. 275 - DIÂMETRO =8" REF.NIAGARA OU EQUIVALENTE</t>
  </si>
  <si>
    <t>VÁLVULA DE RETENÇÃO EM AÇO FUNDIDO, COM FLANGES, COM PORTINHOLA CLASSE 150FIG. 275 - DIÂMETRO =5" REF.NIAGARA OU EQUIVALENTE</t>
  </si>
  <si>
    <t>FILTRO EM Y EM FERRO FUNDIDO, COM FLANGES, COM ELEMENTO FILTRANTE EM AÇO INOXIDÁVEL E PERFURAÇÃO =1/32" - CLASSE 150, FIG. 977  - DIÂMETRO = 8" REF.NIAGARA OU EQUIVALENTE</t>
  </si>
  <si>
    <t>FILTRO EM Y EM FERRO FUNDIDO, COM FLANGES, COM ELEMENTO FILTRANTE EM AÇO INOXIDÁVEL E PERFURAÇÃO =1/32" - CLASSE 150, FIG. 977  - DIÂMETRO = 5" REF.NIAGARA OU EQUIVALENTE</t>
  </si>
  <si>
    <t>FILTRO EM Y EM FERRO FUNDIDO, COM FLANGES, COM ELEMENTO FILTRANTE EM AÇO INOXIDÁVEL E PERFURAÇÃO =1/32" - CLASSE 150, FIG. 977  - DIÂMETRO = 3" REF.NIAGARA OU EQUIVALENTE</t>
  </si>
  <si>
    <t>FILTRO EM Y EM FERRO FUNDIDO, COM FLANGES, COM ELEMENTO FILTRANTE EM AÇO INOXIDÁVEL E PERFURAÇÃO =1/32" - CLASSE 150, FIG. 977  - DIÂMETRO = 2" REF.NIAGARA OU EQUIVALENTE</t>
  </si>
  <si>
    <t xml:space="preserve">FILTRO EM Y EM FERRO FUNDIDO, COM FLANGES, COM ELEMENTO FILTRANTE EM AÇO INOXIDÁVEL E PERFURAÇÃO =1/32" - CLASSE 150, FIG. 977  - DIÂMETRO = 1.1/2" REF.NIAGARA OU EQUIVALENTE </t>
  </si>
  <si>
    <t>FILTRO EM Y EM FERRO FUNDIDO, COM FLANGES, COM ELEMENTO FILTRANTE EM AÇO INOXIDÁVEL E PERFURAÇÃO =1/32" - CLASSE 150, FIG. 977  - DIÂMETRO = 1,1/4" REF.NIAGARA OU EQUIVALENTE</t>
  </si>
  <si>
    <t>FILTRO EM Y EM FERRO FUNDIDO, COM FLANGES, COM ELEMENTO FILTRANTE EM AÇO INOXIDÁVEL E PERFURAÇÃO =1/32" - CLASSE 150, FIG. 977  - DIÂMETRO = 1" REF.NIAGARA OU EQUIVALENTE</t>
  </si>
  <si>
    <t>FLANGE DE AÇO PARA SOLDA COM PESCOÇO, FACEAMENTO COM RESALTO, CLASSE 150, PADRÃO ANSI-16.5 - NORMA ASTM-A105 - DIÂMETRO = 14" REF.NIAGARA OU EQUIVALENTE</t>
  </si>
  <si>
    <t>FLANGE DE AÇO PARA SOLDA COM PESCOÇO, FACEAMENTO COM RESALTO, CLASSE 150, PADRÃO ANSI-16.5 - NORMA ASTM-A105 - DIÂMETRO = 12" REF.NIAGARA OU EQUIVALENTE</t>
  </si>
  <si>
    <t>FLANGE DE AÇO PARA SOLDA COM PESCOÇO, FACEAMENTO COM RESALTO, CLASSE 150, PADRÃO ANSI-16.5 - NORMA ASTM-A105 - DIÂMETRO = 10" REF.NIAGARA OU EQUIVALENTE</t>
  </si>
  <si>
    <t>FLANGE DE AÇO PARA SOLDA COM PESCOÇO, FACEAMENTO COM RESALTO, CLASSE 150, PADRÃO ANSI-16.5 - NORMA ASTM-A105 - DIÂMETRO = 8" REF.NIAGARA OU EQUIVALENTE</t>
  </si>
  <si>
    <t>FLANGE DE AÇO PARA SOLDA COM PESCOÇO, FACEAMENTO COM RESALTO, CLASSE 150, PADRÃO ANSI-16.5 - NORMA ASTM-A105 - DIÂMETRO = 5" REF.NIAGARA OU EQUIVALENTE</t>
  </si>
  <si>
    <t>FLANGE DE AÇO PARA SOLDA COM PESCOÇO, FACEAMENTO COM RESALTO, CLASSE 150, PADRÃO ANSI-16.5 - NORMA ASTM-A105 - DIÂMETRO = 3" REF.NIAGARA OU EQUIVALENTE</t>
  </si>
  <si>
    <t xml:space="preserve">CURVA EM 90º EM AÇO CARBONO PRETO, SEM COSTURA, COM EXTREMIDADES BISELADAS PARA SOLDA ASTM - A120 , SCH 40  - DIÂMETRO = 14" </t>
  </si>
  <si>
    <t xml:space="preserve">CURVA EM 45º EM AÇO CARBONO PRETO, SEM COSTURA, COM EXTREMIDADES BISELADAS PARA SOLDA ASTM - A120 , SCH 40  - DIÂMETRO = 14" </t>
  </si>
  <si>
    <t xml:space="preserve">CURVA EM 90º EM AÇO CARBONO PRETO, SEM COSTURA, COM EXTREMIDADES BISELADAS PARA SOLDA ASTM - A120 , SCH 40  - DIÂMETRO = 12" </t>
  </si>
  <si>
    <t xml:space="preserve">CURVA EM 90º EM AÇO CARBONO PRETO, SEM COSTURA, COM EXTREMIDADES BISELADAS PARA SOLDA ASTM - A120 , SCH 40  - DIÂMETRO = 10" </t>
  </si>
  <si>
    <t xml:space="preserve">CURVA EM 90º EM AÇO CARBONO PRETO, SEM COSTURA, COM EXTREMIDADES BISELADAS PARA SOLDA ASTM - A120 , SCH 40  - DIÂMETRO = 8" </t>
  </si>
  <si>
    <t xml:space="preserve">CURVA EM 90º EM AÇO CARBONO PRETO, SEM COSTURA, COM EXTREMIDADES BISELADAS PARA SOLDA ASTM - A120 , SCH 40  - DIÂMETRO = 6" </t>
  </si>
  <si>
    <t xml:space="preserve">CURVA EM 90º EM AÇO CARBONO PRETO, SEM COSTURA, COM EXTREMIDADES BISELADAS PARA SOLDA ASTM - A120 , SCH 40  - DIÂMETRO = 5"  </t>
  </si>
  <si>
    <t xml:space="preserve">CURVA EM 90º EM AÇO CARBONO PRETO, SEM COSTURA, COM EXTREMIDADES BISELADAS PARA SOLDA ASTM - A120 , SCH 40  - DIÂMETRO = 4" </t>
  </si>
  <si>
    <t xml:space="preserve">CURVA EM 90º EM AÇO CARBONO PRETO, SEM COSTURA, COM EXTREMIDADES BISELADAS PARA SOLDA ASTM - A120 , SCH 40  - DIÂMETRO = 3" </t>
  </si>
  <si>
    <t>REDUÇÃO  EM AÇO CARBONO PRETO, SEM COSTURA, COM EXTREMIDADES BISELADAS PARA SOLDA ASTM - A120 , SCH 40  - DIÂMETRO = 14"X12"</t>
  </si>
  <si>
    <t>REDUÇÃO  EM AÇO CARBONO PRETO, SEM COSTURA, COM EXTREMIDADES BISELADAS PARA SOLDA ASTM - A120 , SCH 40  - DIÂMETRO = 12"X10"</t>
  </si>
  <si>
    <t>REDUÇÃO  EM AÇO CARBONO PRETO, SEM COSTURA, COM EXTREMIDADES BISELADAS PARA SOLDA ASTM - A120 , SCH 40  - DIÂMETRO = 12"X8"</t>
  </si>
  <si>
    <t>REDUÇÃO  EM AÇO CARBONO PRETO, SEM COSTURA, COM EXTREMIDADES BISELADAS PARA SOLDA ASTM - A120 , SCH 40  - DIÂMETRO = 8"X5"</t>
  </si>
  <si>
    <t>REDUÇÃO  EXCENTRICA AÇO CARBONO PRETO, SEM COSTURA, COM EXTREMIDADES BISELADAS PARA SOLDA ASTM - A120 , SCH 40  - DIÂMETRO = 8"X5"</t>
  </si>
  <si>
    <t>REDUÇÃO  EXCENTRICA AÇO CARBONO PRETO, SEM COSTURA, COM EXTREMIDADES BISELADAS PARA SOLDA ASTM - A120 , SCH 40  - DIÂMETRO = 6"X5"</t>
  </si>
  <si>
    <t>REDUÇÃO  EM AÇO CARBONO PRETO, SEM COSTURA, COM EXTREMIDADES BISELADAS PARA SOLDA ASTM - A120 , SCH 40  - DIÂMETRO = 5"X4"</t>
  </si>
  <si>
    <t>REDUÇÃO  EM AÇO CARBONO PRETO, SEM COSTURA, COM EXTREMIDADES BISELADAS PARA SOLDA ASTM - A120 , SCH 40  - DIÂMETRO = 5"X3"</t>
  </si>
  <si>
    <t>REDUÇÃO  EM AÇO CARBONO PRETO, SEM COSTURA, COM EXTREMIDADES BISELADAS PARA SOLDA ASTM - A120 , SCH 40  - DIÂMETRO = 5"X21/2"</t>
  </si>
  <si>
    <t xml:space="preserve">REDUÇÃO  EXCENTRICA AÇO CARBONO PRETO, SEM COSTURA, COM EXTREMIDADES BISELADAS PARA SOLDA ASTM - A120 , SCH 40  - DIÂMETRO = 4"X3" </t>
  </si>
  <si>
    <t>REDUÇÃO  EM AÇO CARBONO PRETO, SEM COSTURA, COM EXTREMIDADES BISELADAS PARA SOLDA ASTM - A120 , SCH 40  - DIÂMETRO = 3"X21/2"</t>
  </si>
  <si>
    <t>REDUÇÃO  EM AÇO CARBONO PRETO, SEM COSTURA, COM EXTREMIDADES BISELADAS PARA SOLDA ASTM - A120 , SCH 40  - DIÂMETRO = 21/2"X2"</t>
  </si>
  <si>
    <t>REDUÇÃO  EM AÇO CARBONO PRETO, SEM COSTURA, COM EXTREMIDADES BISELADAS PARA SOLDA ASTM - A120 , SCH 40  - DIÂMETRO = 21/2"X1/12"</t>
  </si>
  <si>
    <t>TE COM REDUÇÃO EM FERRO MALEÁVEL, NORMA ABNT-6414, GALVANIZADA , ROSQUEADA  - DIÂMETRO = 2"X11/4"</t>
  </si>
  <si>
    <t>TE COM REDUÇÃO EM FERRO MALEÁVEL, NORMA ABNT-6414, GALVANIZADA , ROSQUEADA - DIÂMETRO = 2"X11/2"</t>
  </si>
  <si>
    <t>TE COM REDUÇÃO EM FERRO MALEÁVEL, NORMA ABNT-6414, GALVANIZADA , ROSQUEADA - DIÂMETRO = 11/2"X11/4"</t>
  </si>
  <si>
    <t xml:space="preserve">TE EM FERRO MALEÁVEL, NORMA ABNT-6414, GALVANIZADA , ROSQUEADA  - DIÂMETRO = 2X1" </t>
  </si>
  <si>
    <t xml:space="preserve">TE EM FERRO MALEÁVEL, NORMA ABNT-6414, GALVANIZADA , ROSQUEADA  - DIÂMETRO = 2 X1/2" </t>
  </si>
  <si>
    <t xml:space="preserve">TE EM FERRO MALEÁVEL, NORMA ABNT-6414, GALVANIZADA , ROSQUEADA  - DIÂMETRO = 1 1/2X 1/2" </t>
  </si>
  <si>
    <t xml:space="preserve">TE EM FERRO MALEÁVEL, NORMA ABNT-6414, GALVANIZADA , ROSQUEADA  - DIÂMETRO = 1 1/4 X 1/2" </t>
  </si>
  <si>
    <t xml:space="preserve">TE EM FERRO MALEÁVEL, NORMA ABNT-6414, GALVANIZADA , ROSQUEADA  - DIÂMETRO = 1 X 1/2" </t>
  </si>
  <si>
    <t xml:space="preserve">CURVA EM 90º EM FERRO MALEÁVEL, NORMA ABNT-6414, GALVANIZADA , ROSQUEADA - DIÂMETRO = 2" </t>
  </si>
  <si>
    <t xml:space="preserve">CURVA EM 90º EM FERRO MALEÁVEL, NORMA ABNT-6414, GALVANIZADA , ROSQUEADA - DIÂMETRO = 11/4" </t>
  </si>
  <si>
    <t xml:space="preserve">CURVA EM 90º EM FERRO MALEÁVEL, NORMA ABNT-6414, GALVANIZADA , ROSQUEADA - DIÂMETRO = 11/2" </t>
  </si>
  <si>
    <t xml:space="preserve">CURVA EM 90º EM FERRO MALEÁVEL, NORMA ABNT-6414, GALVANIZADA , ROSQUEADA - DIÂMETRO = 1" </t>
  </si>
  <si>
    <t xml:space="preserve">CURVA EM 90º EM FERRO MALEÁVEL, NORMA ABNT-6414, GALVANIZADA , ROSQUEADA - DIÂMETRO = 0,5" </t>
  </si>
  <si>
    <t xml:space="preserve">CURVA EM 45º EM FERRO MALEÁVEL, NORMA ABNT-6414, GALVANIZADA , ROSQUEADA - DIÂMETRO = 2" </t>
  </si>
  <si>
    <t>UNIÃO EM FERRO MALEÁVEL COM ASSENTO CONICO EM BRONZE, NORMA ABNT - 6614 , GALVANIZADA, ROSQUEADA - DIÂMETRO = 2"</t>
  </si>
  <si>
    <t>UNIÃO EM FERRO MALEÁVEL COM ASSENTO CONICO EM BRONZE, NORMA ABNT - 6614 , GALVANIZADA, ROSQUEADA - DIÂMETRO = 21/2"</t>
  </si>
  <si>
    <t>UNIÃO EM FERRO MALEÁVEL COM ASSENTO CONICO EM BRONZE, NORMA ABNT - 6614 , GALVANIZADA, ROSQUEADA - DIÂMETRO = 1 1/2"</t>
  </si>
  <si>
    <t>UNIÃO EM FERRO MALEÁVEL COM ASSENTO CONICO EM BRONZE, NORMA ABNT - 6614 , GALVANIZADA, ROSQUEADA - DIÂMETRO = 1 3/4"</t>
  </si>
  <si>
    <t>UNIÃO EM FERRO MALEÁVEL COM ASSENTO CONICO EM BRONZE, NORMA ABNT - 6614 , GALVANIZADA, ROSQUEADA - DIÂMETRO = 1"</t>
  </si>
  <si>
    <t>UNIÃO EM FERRO MALEÁVEL COM ASSENTO CONICO EM BRONZE, NORMA ABNT - 6614 , GALVANIZADA, ROSQUEADA - DIÂMETRO = 1/2"</t>
  </si>
  <si>
    <t>CONEXÕES E ACESSORIOS (TES; CURVAS; OUTRAS CONEXÕES NÃO LISTADOS)</t>
  </si>
  <si>
    <t>CONJUNTO PARA CONTROLE DE TEMPERATURA COMPOSTO DE:-VÁLVULA ESFERA DE DUAS VIAS TIPO GLOBO MODELO VG1243DC - Ø = 11/4", CV=21.3-ATUADOR AÇÃO PROPORCIONAL MODELO M9116-GGA-2/ACOPLAMENTO M9000-511-TRANSFORMADOR DE TENSÃO 220/24VCA - MODELO Y62BRL-20REF.: JOHNSON CONTROLS OU EQUIVALENTE</t>
  </si>
  <si>
    <t>CONJUNTO PARA CONTROLE DE TEMPERATURA COMPOSTO DE:-VÁLVULA ESFERA DE DUAS VIAS TIPO GLOBO MODELO VG1243CC - Ø = 1", CV=13.5-ATUADOR AÇÃO PROPORCIONAL MODELO M9116-GGA-2/ACOPLAMENTO M9000-510-TRANSFORMADOR DE TENSÃO 220/24VCA - MODELO Y62BRL-20REF.: JOHNSON CONTROLS OU EQUIVALENTE</t>
  </si>
  <si>
    <t>VÁLVULA PARA BALANCEAMENTO E BLOQUEIO MODELO STAD Ø=11/4", REF.:TOUR ANDERSON OU EQUIVALENTE</t>
  </si>
  <si>
    <t>VÁLVULA PARA BALANCEAMENTO E BLOQUEIO MODELO STAD Ø=11/2", REF.:TOUR ANDERSON OU EQUIVALENTE</t>
  </si>
  <si>
    <t>SISTEMA DE AUTOMAÇÃO E CONTROLE, COMPOSTO DE:-SISTEMA PARA CONTROLE DA CAG, BOMBAS PRIMÁRIAS, BOMBAS SEGUNDÁRIAS COM VARIADOR DE FREQUENCIA, SENSORES DE PRESSÃO,CHILLERS E TORRES DE RESFRIAMENTO;-SISTEMA PARA CONTROLE DOS FAN-COILS COM VARIADOR DE FREQUENCIA, VÁLVULAS DE DUAS VIAS,  SENSORES DE PRESSÃO E CAIXAS VAV E SENSORES DE TEMPERATURA;-SISTEMA PARA CONTROLE DOS FAN-COILS COM VÁLVULAS DE DUAS VIAS, SENSOR DE TEMPERATURA; FORNECIMENTO INCLUE DE QUADROS DE AUTOMAÇÃO, CABOS DE CONTROLE, COMPUTADOR COM  MONITOR 23" COM SOFTWARE DE MONITORAMENTO E CONTROLE, MONTAGEM E TESTES.</t>
  </si>
  <si>
    <t>TUBO DE PVC RÍGIDO PARA ÁGUAS PLUVIAIS, EM PEÇAS DE 6,0 M.REF.: TIGRE, AMANCO OU EQUIVALENTE</t>
  </si>
  <si>
    <t>Ø  200 MM</t>
  </si>
  <si>
    <t>Ø  100 MM</t>
  </si>
  <si>
    <t>Ø  75 MM</t>
  </si>
  <si>
    <t>Ø  50 MM</t>
  </si>
  <si>
    <t>CAIXA  DE PASSAGEM PARA ÁGUAS PLUVIAIS, EM ALVENARIA, COM GRELHA METÁLICA,DIMENSÕES 80CM X80CM</t>
  </si>
  <si>
    <t>CAIXA  DE PASSAGEM PARA ÁGUAS PLUVIAIS, EM ALVENARIA, COM GRELHA METÁLICA,DIMENSÕES 60CM X60CM</t>
  </si>
  <si>
    <t>GRELHA METALICA PARA TELHADO 150MM X 150MM</t>
  </si>
  <si>
    <t>GRELHA PARA TELHADO, 100MM X Ø100MM</t>
  </si>
  <si>
    <t>DRENO DE AR CONDICIONADO</t>
  </si>
  <si>
    <t>TUBO DE PVC RÍGIDO, TIPO ÁGUA, SOLDÁVEL, FORNECIDO EM PEÇAS DE 6,0M. REF.: AMANCO, TIGRE OU EQUIVALENTE</t>
  </si>
  <si>
    <t>D 50 MM</t>
  </si>
  <si>
    <t>D 40 MM</t>
  </si>
  <si>
    <t>D 25 MM</t>
  </si>
  <si>
    <t>BOMBAS DE DRENAGEM PARA TRABALHAR DENTRO D'AGUA, POTENCIA DE 2,0CV,220V,TRIFASICA,REF.: ABS OU EQUIVALENTE</t>
  </si>
  <si>
    <t>TUBO DE PVC RÍGIDO, TIPO ÁGUA, SOLDÁVEL, FORNECIDO EM PEÇAS DE 6M, REF.: AMANCO, TIGRE OU EQUIVALENTE</t>
  </si>
  <si>
    <t>D 75 MM</t>
  </si>
  <si>
    <t>D 60 MM</t>
  </si>
  <si>
    <t>D 32 MM</t>
  </si>
  <si>
    <t xml:space="preserve">VÁLVULA PARA LAVATÓRIO Ø 7/8" </t>
  </si>
  <si>
    <t xml:space="preserve">VÁLVULA PARA TANQUE.Ø 1 1/4" </t>
  </si>
  <si>
    <t>TORNEIRA PARA TANQUE</t>
  </si>
  <si>
    <t>SIFÃO METÁLICO PARA TANQUE</t>
  </si>
  <si>
    <t>SIFÃO METÁLICO PARA LAVATÓRIO.</t>
  </si>
  <si>
    <t>SIFÃO METÁLICO PARA PIA</t>
  </si>
  <si>
    <t>VÁLVULA DOCOL E ACABAMENTO PARA VÁLVULA DE DESCARGA BENEFIT CÓDIGO - 00184906, DA DOCOL OU EQUIVALENTE - I.S. ACESSÍVEL</t>
  </si>
  <si>
    <t>CUBA INOX  RETANGULAR SIMPLESACABAMENTO POLIDO DIM: 340X340X140MM.REF. TRAMONTINA 94052 - OU SIMILAR;</t>
  </si>
  <si>
    <t>BARRA DE APOIO EM INOX DIÂM. 31.75 REF: TB100 TUBONOX OU SIMILAR COM 80 CM</t>
  </si>
  <si>
    <t>PORTA OBJETOS - PRATELEIRA IZY CÓDICO 2030 C37. H=90CM</t>
  </si>
  <si>
    <t>DIVERSOS</t>
  </si>
  <si>
    <t>BOMBAS</t>
  </si>
  <si>
    <t>TUBO DE PVC RÍGIDO PARA ESGOTOS, EM PEÇAS DE 6,0 M.REF.: TIGRE, AMANCO OU EQUIVALENTE</t>
  </si>
  <si>
    <t>Ø  40 MM</t>
  </si>
  <si>
    <t>CAIXA  DE INSPEÇÃO PARA ESGOTOS, EM ALVENARIA,DIMENSÕES;</t>
  </si>
  <si>
    <t>80CM X 80CM</t>
  </si>
  <si>
    <t>60CM X 60CM</t>
  </si>
  <si>
    <t>CAIXA  DE GORDURA, EM ALVENARIA,DIMENSÕES 68CM X 50CM</t>
  </si>
  <si>
    <t>CAIXA SINFONADA100X100X50MM,REF.: TIGRE, AMANCO OU EQUIVALENTE</t>
  </si>
  <si>
    <t>RALO SECO 100MM SAIDA DE 40MM,</t>
  </si>
  <si>
    <t>GRELHA/PORTA GRELHA AÇO INOX, FECHO GIRATÓRIO 100 X 100 MM</t>
  </si>
  <si>
    <t>QUADRO DE COMANDO,1+1R, PARA DUAS BOMBAS PARA ÁGUA POTAVEL,6,50M³/H,HMAN=55,0MCA POTENCIA DE 10,0CV,220V,TRIFASICA REF.: EH OU EQUIVALENTE</t>
  </si>
  <si>
    <t>QUADRO DE COMANDO,1+1R, PARA DUAS BOMBAS DE DRENAGEM PARA TRABALHAR DENTRO D'AGUA, POTENCIA DE 2,0CV,220V,TRIFASICA, REF.: ABS OU EQUIVALENTE</t>
  </si>
  <si>
    <t>LAVATÓRIO DE EMBUTIR EM LOUÇA, NA COR BRANCO-GELO, DIM. ELIPSE 33X44 CM (REF.: DECA L37 OU SIMILAR);</t>
  </si>
  <si>
    <t>CABIDE METÁLICO CROMADO REF: 2060 C40 LINHA TARGA  DA DECA OU EQUIVALENTE H=90CM.</t>
  </si>
  <si>
    <t>TUBO DE AÇO CARBONO  COM COSTURA, CLASSE LEVE, SOLDÁVEL , REF.: SIPEC OU EQUIVALENTE, DIAMETROS:</t>
  </si>
  <si>
    <t>Ø 100 MM (4")</t>
  </si>
  <si>
    <t>Ø 63 MM (21/2")</t>
  </si>
  <si>
    <t>REGISTRO GLOBO ANGULAR ( 45º ) PARA HIDRANTE INTERNO,EXTERNO E RECALQUE, Ø 63 MM (21/2") REF.: NIAGARA OU EQUIVALENTE</t>
  </si>
  <si>
    <t>ADAPTADOR DE ROSCA 5 FIOS X ENGATE RÁPIDO (STORZ)Ø 63 X 40 MM (21/2" X 1.1/2")REF.: KIDDE OU EQUIVALENTE</t>
  </si>
  <si>
    <t>MANGUEIRA PARA INCÊNDIO DE FIBRA SINTÉTICA, BRANCA, COM  REVESTIMENTO INTERNO DE BORRACHA, COM AS RESPECTIVAS UNIÕES, TIPO STORZ DE Ø 40 MM EM DOIS LANCES DE 15 M CADA, CLASSE 2.Ø 40 MM,REF.: SINTEX - INDUSTRIAL DA KIDDE OU EQUIVALENTE</t>
  </si>
  <si>
    <t>CHAVE DE UNIÃO PARA CONEXÃO STORZ, DIÂMETRO Ø 1 1/2" X 2 1/2"REF.: KIDDE OU EQUIVALENTE</t>
  </si>
  <si>
    <t>ESGUICHO TIPO AGULHETA, JUNTA DE UNIÃO DE ENGATE RÁPIDO (STORZ).Ø 40 MM COM REQUINTE DE Ø 19 MMREF.: KIDDE OU EQUIVALENTE</t>
  </si>
  <si>
    <t>ABRIGO PARA HIDRANTE INTERNO E EXTERNO, TIPO EMBUTIR, CONFECCIONADO EM CHAPA FINA, PINTADO NA COR VERMELHA, CONTENDO VISOR DE VIDROCOM INSCRIÇÃO "INCÊNDIO" E CESTO BASCULANTE PARA MANGUEIRAS.  (90 X 60 X 17 ) CM - A X L X PREF.: KIDDE OU EQUIVALENTE</t>
  </si>
  <si>
    <t>TAMPA EM FERRO PARA HIDRANTE DE RECALQUE, DE PASSEIO, PINTADA EM  ESMALTE SINTÉTICO VERMELHO.REF.: KIDDE OU EQUIVALENTE</t>
  </si>
  <si>
    <t>CENTRAL DE ALARME DE INCÊNDIO,LINHA INDUSTRIAL ENDEREÇÁVEL,PARA 300  ACIONADORES,300 SINALIZADORES VISUAL E SONORO.REF.: ENGESUL OU EQUIVALENTE</t>
  </si>
  <si>
    <t>EXTINTOR DE INCÊNDIO MANUAL, AGENTE EXTINTOR FOSFATO MONOAMÔNICO,  CAPACIDADE PARA 2,30 KG, FABRICADO DE ACORDO COM A ABNT.REF.: KIDDE OU EQUIVALENTE</t>
  </si>
  <si>
    <t>ACIONADOR MANUAL,TIPO QUEBRA VIDRO,NA COR VERMELHA.REF.: ENGESUL OU EQUIVALENTE</t>
  </si>
  <si>
    <t>INDICADOR SONORO E VISUAL,NA COR VERMELHAREF.: ENGESUL OU EQUIVALENTE</t>
  </si>
  <si>
    <t>LUMINÁRIA DE EMERGÊNCIA TIPO BLOCO AUTÔNOMO,TENSÃO DE ALIMENTAÇÃO 220V,COM UMA LÂMPADA MINI FLUORESCENTE DE 9W, AUTONOMIA DE 3,0HORAS.REF.: ENGESUL OU EQUIVALENTE</t>
  </si>
  <si>
    <t>PLACA DE SINALIZAÇÃO DE EXTINTORREF.: ENGESUL OU EQUIVALENTE</t>
  </si>
  <si>
    <t>PLACA DE SINALIZAÇÃO DE HIDRANTESREF.: ENGESUL OU EQUIVALENTE</t>
  </si>
  <si>
    <t>CONJUNTO MOTO-BOMBA,COM MOTOR DE 10,0CV,VAZÃO DE 400,00L/M,H=73,0MCA,FORNECIDO COMPLETO COM QUADRO ELÉTRICO, TUBULAÇÕES,VÁLVULAS,MANÔMETROS,PRESSOSTATO,CILINDRO DE PRESSÃO,ETC</t>
  </si>
  <si>
    <t>PLACA DE ORIENTAÇÃO E SALVAMENTO,SIDA TIPO S12(120X240MM)REF.: ENGESUL OU EQUIVALENTE</t>
  </si>
  <si>
    <t>PLACA DE INDICAÇÃO DE PAVIMENTO,TIPO S17(200X200MM)REF.: ENGESUL OU EQUIVALENTE</t>
  </si>
  <si>
    <t>PLACA DE ORIENTAÇÃO E SALVAMENTO DIREITA,TIPO S1(120X240MM)REF.: ENGESUL OU EQUIVALENTE</t>
  </si>
  <si>
    <t>PLACA DE ORIENTAÇÃO E SALVAMENTO ESQUERDA,TIPO S2(120X240MM)REF.: ENGESUL OU EQUIVALENTE</t>
  </si>
  <si>
    <t>PLACA DE ORIENTAÇÃO E SALVAMENTO FRENTE,TIPO S3(120X240MM)REF.: ENGESUL OU EQUIVALENTE</t>
  </si>
  <si>
    <t>PLACA DE ORIENTAÇÃO E SALVAMENTO FRENTE,TIPO S7(120X240MM)REF.: ENGESUL OU EQUIVALENTE</t>
  </si>
  <si>
    <t>PLACA DE ORIENTAÇÃO E SALVAMENTO FRENTE,TIPO S15(120X240MM)REF.: ENGESUL OU EQUIVALENTE</t>
  </si>
  <si>
    <t>PLACA DE ORIENTAÇÃO E SALVAMENTO FRENTE,TIPO S8(120X240MM)REF.: ENGESUL OU EQUIVALENTE</t>
  </si>
  <si>
    <t>PLACA DE ORIENTAÇÃO E SALVAMENTO FRENTE,TIPO S9(120X240MM)REF.: ENGESUL OU EQUIVALENTE</t>
  </si>
  <si>
    <t>PLACA DE ORIENTAÇÃO E SALVAMENTO FRENTE,TIPO S10(120X240MM)REF.: ENGESUL OU EQUIVALENTE</t>
  </si>
  <si>
    <t>PLACA DE INDICAÇÃO CONTINUADA DE ROTAS DE FUGA,TIPO C1REF.: ENGESUL OU EQUIVALENTE</t>
  </si>
  <si>
    <t>PLACA DE PROIBIÇÃO ELEVADOR P4(120X240MM)REF.: ENGESUL OU EQUIVALENTE</t>
  </si>
  <si>
    <t>UNIDADES RESFRIADORAS DE LÍQUIDO, CLIMATIZADORAS, VENTILADORES,  BOMBAS CENTRÍFUGAS E TORRES DE RESFIRAMENTO, FORNECIMENTO E INSTALAÇÃO</t>
  </si>
  <si>
    <t xml:space="preserve">UNIDADES RESFRIADORAS DE LÍQUIDO "CHILLER" </t>
  </si>
  <si>
    <t>UNIDADE RESFRIADORA DE LÍQUIDO, COM COMPRESSOR PARAFUSO, REFRIGERANTE HFC-134A,UR-01, UR-02 E UR-03, MODELO RTHD CONFIGURAÇAÕ COMPRESSOR D1, EVAP/COND CONFIGURAÇÃO G2/G2, CAPACIDADE NOMINAL DE RESFRIAMENTO = 400 TR, EFICIÊNCIA MÍNIMA = 0.580 KW/TON, VAZÃO DE ÁGUA EVAPORADOR = 204 M3/H, TEMPERATURA ÁGUA EVAPORADOR ENTRADA/SAÍDA =14°C/7°C, VAZÃO DE ÁGUA CONDENSADOR = 258 M3/H, TEMPERATURA ÁGUA CONDENSADORA ENTRADA/SAÍDA =29.5°C/35°C, PERDA DE CARGA EVAPORADOR = 3.6 MCA, POTÊNCIA ELÉTRICA = 231.7 KW(380V/3Ø/60HZ), REF. TRANE  OU EQUIVALENTE</t>
  </si>
  <si>
    <t xml:space="preserve">TORRES DE RESFRIAMENTO </t>
  </si>
  <si>
    <t>TORRE DE RESFRIAMENTO DE ÁGUA COM VENTILADOR AXIAL - TIPO CONTRA CORRENTE - TR01, TR-02 E TR-03, MODELO ASP-1400/4/15/6-BGA, VAZÃO DE ÁGUA = 274 M3/H, PERDA DE CARGA DISTRIBUIDOR = 6.0 MCA, TEMPERATURA ENTRADA/SAÍDA = 35°C/29.5°C, TEMPERATURA DE BULBO ÚMIDO = 24°CREF.: ALFATERM OU EQUIVALENTE</t>
  </si>
  <si>
    <t>UNIDADES CONDICIONADORAS</t>
  </si>
  <si>
    <t>UNIDADE CONDICIONADORA DE AR TIPO "FAN-COIL" FC -AS11 - 5 E FC -AS12 - 5 MODELO  WDPA14 - GABINETE VERTICAL , DESCARGA VERTICAL, CAPACIDADE = 43.835 W (12,5 TR ), CAPACIDADE SENSÍVEL = 32.846 W, VAZÃO DE AR INSUFLADO= 9.800 M3/H, DEMAIS CARACTERÍSTICAS  VER PROJETO, REF. TRANE  OU EQUIVALENTE</t>
  </si>
  <si>
    <t>UNIDADE CONDICIONADORA DE AR TIPO "FAN-COIL" FC -AS11 - 4 E FC -AS12 - 4, MODELO WDPA14 - GABINETE VERTICAL , DESCARGA VERTICAL, CAPACIDADE = 59.793 W (17 TR ), CAPACIDADE SENSÍVEL = 46.486 W, VAZÃO DE AR INSUFLADO= 11.900 M3/H, DEMAIS CARACTERÍSTICAS  VER PROJETO, REF. TRANE  OU EQUIVALENTE</t>
  </si>
  <si>
    <t>UNIDADE CONDICIONADORA DE AR TIPO "FAN-COIL" FC -AS11 - 3 E FC -AS12 - 3, MODELO WDPA14 - GABINETE VERTICAL , DESCARGA VERTICAL, CAPACIDADE = 59.293 W (16,6 TR ), CAPACIDADE SENSÍVEL = 44.122 W, VAZÃO DE AR INSUFLADO= 11.900 M3/H, DEMAIS CARACTERÍSTICAS  VER PROJETO, REF. TRANE  OU EQUIVALENTE</t>
  </si>
  <si>
    <t>UNIDADE CONDICIONADORA DE AR TIPO "FAN-COIL" FC -AS11 - 2 E FC -AS12 - 2, MODELO WDPA14 - GABINETE VERTICAL , DESCARGA VERTICAL, CAPACIDADE = 58.293 W (16,6 TR ), CAPACIDADE SENSÍVEL = 44.122 W, VAZÃO DE AR INSUFLADO= 11.900 M3/H, DEMAIS CARACTERÍSTICAS  VER PROJETO, REF. TRANE  OU EQUIVALENTE</t>
  </si>
  <si>
    <t>UNIDADE CONDICIONADORA DE AR TIPO "FAN-COIL" FC -AS11 - 1 E FC -AS12 - 1, MODELO WDPA14 - GABINETE VERTICAL , DESCARGA VERTICAL, CAPACIDADE = 60.116 W (17,1 TR ), CAPACIDADE SENSÍVEL = 45.044 W, VAZÃO DE AR INSUFLADO= 11.900 M3/H, DEMAIS CARACTERÍSTICAS  VER PROJETO, REF. TRANE  OU EQUIVALENTE</t>
  </si>
  <si>
    <t>UNIDADE CONDICIONADORA DE AR TIPO "FAN-COIL" FC -AS09 - 5 E FC -AS10 - 5, MODELO  WDPA14 - GABINETE VERTICAL , DESCARGA VERTICAL, CAPACIDADE = 43.835 W (12,5 TR ), CAPACIDADE SENSÍVEL = 32.846 W, VAZÃO DE AR INSUFLADO= 9.800 M3/H, DEMAIS CARACTERÍSTICAS  VER PROJETO, REF. TRANE  OU EQUIVALENTE</t>
  </si>
  <si>
    <t>UNIDADE CONDICIONADORA DE AR TIPO "FAN-COIL" FC -AS09 - 4 E FC -AS10 - 4, MODELO WDPA14 - GABINETE VERTICAL , DESCARGA VERTICAL, CAPACIDADE = 59.793 W (17 TR ), CAPACIDADE SENSÍVEL = 46.486 W, VAZÃO DE AR INSUFLADO= 11.900 M3/H, DEMAIS CARACTERÍSTICAS  VER PROJETO, REF. TRANE  OU EQUIVALENTE</t>
  </si>
  <si>
    <t>UNIDADE CONDICIONADORA DE AR TIPO "FAN-COIL" FC -AS09 - 3 E FC -AS10 - 3, MODELO WDPA14 - GABINETE VERTICAL , DESCARGA VERTICAL, CAPACIDADE = 59.293 W (16,6 TR ), CAPACIDADE SENSÍVEL = 44.122 W, VAZÃO DE AR INSUFLADO= 11.900 M3/H, DEMAIS CARACTERÍSTICAS  VER PROJETO, REF. TRANE  OU EQUIVALENTE</t>
  </si>
  <si>
    <t>UNIDADE CONDICIONADORA DE AR TIPO "FAN-COIL" FC -AS09 - 2 E FC -AS10 - 2, MODELO WDPA14 - GABINETE VERTICAL, DESCARGA VERTICAL, CAPACIDADE = 58.293 W (16,6 TR ), CAPACIDADE SENSÍVEL = 44.122 W, VAZÃO DE AR INSUFLADO= 11.900 M3/H, DEMAIS CARACTERÍSTICAS  VER PROJETO, REF. TRANE  OU EQUIVALENTE</t>
  </si>
  <si>
    <t>UNIDADE CONDICIONADORA DE AR TIPO "FAN-COIL" FC -AS09 - 1 E FC -AS10 - 1, MODELO WDPA14 - GABINETE VERTICAL , DESCARGA VERTICAL, CAPACIDADE = 60.116 W (17,1 TR ), CAPACIDADE SENSÍVEL = 45.044 W, VAZÃO DE AR INSUFLADO= 11.900 M3/H, DEMAIS CARACTERÍSTICAS  VER PROJETO, REF. TRANE  OU EQUIVALENTE</t>
  </si>
  <si>
    <t>UNIDADE CONDICIONADORA DE AR TIPO "FAN-COIL" FC-AS5-5 , FC-AS6-5 , FC-AS7-5 , FC-AS8-5, MODELO  WDPA14 - GABINETE VERTICAL, DESCARGA VERTICAL, CAPACIDADE = 43.835 W (12,5 TR), CAPACIDADE SENSÍVEL = 32.846 W, VAZÃO DE AR INSUFLADO= 9.800 M3/H, DEMAIS CARACTERÍSTICAS VER PROJETO, REF. TRANE  OU EQUIVALENTE</t>
  </si>
  <si>
    <t>UNIDADE CONDICIONADORA DE AR TIPO "FAN-COIL" FC-AS5-4 , FC-AS6-4 , FC-AS7-4 , FC-AS8-4, MODELO WDPA14 - GABINETE VERTICAL, DESCARGA VERTICAL, CAPACIDADE = 59.793 W (17 TR ), CAPACIDADE SENSÍVEL = 46.486 W, VAZÃO DE AR INSUFLADO= 11.900 M3/H, DEMAIS CARACTERÍSTICAS  VER PROJETO, REF. TRANE  OU EQUIVALENTE</t>
  </si>
  <si>
    <t>UNIDADE CONDICIONADORA DE AR TIPO "FAN-COIL" FC-AS5-3 , FC-AS6-3 , FC-AS7-3 , FC-AS8-3, MODELO WDPA14 - GABINETE VERTICAL, DESCARGA VERTICAL, CAPACIDADE = 59.293 W (16,6 TR), CAPACIDADE SENSÍVEL = 44.122 W, VAZÃO DE AR INSUFLADO= 11.900 M3/H, DEMAIS CARACTERÍSTICAS  VER PROJETO, REF. TRANE  OU EQUIVALENTE</t>
  </si>
  <si>
    <t>UNIDADE CONDICIONADORA DE AR TIPO "FAN-COIL" FC-AS5-2 , FC-AS6-2 , FC-AS7-2 , FC-AS8-2, MODELO WDPA14 - GABINETE VERTICAL, DESCARGA VERTICAL, CAPACIDADE = 58.293 W (16,6 TR), CAPACIDADE SENSÍVEL = 44.122 W, VAZÃO DE AR INSUFLADO= 11.900 M3/H, DEMAIS CARACTERÍSTICAS VER PROJETO, REF. TRANE  OU EQUIVALENTE</t>
  </si>
  <si>
    <t>UNIDADE CONDICIONADORA DE AR TIPO "FAN-COIL" FC-AS5-1 , FC-AS6-1 , FC-AS7-1 , FC-AS8-1, MODELO WDPA14 - GABINETE VERTICAL , DESCARGA VERTICAL, CAPACIDADE = 60.116 W (17,1 TR), CAPACIDADE SENSÍVEL = 45.044 W, VAZÃO DE AR INSUFLADO= 11.900 M3/H, DEMAIS CARACTERÍSTICAS  VER PROJETO, REF. TRANE  OU EQUIVALENTE</t>
  </si>
  <si>
    <t>UNIDADE CONDICIONADORA DE AR TIPO "FAN-COIL" FC -AS4 - 5, MODELO  WDPA14 - GABINETE VERTICAL, DESCARGA VERTICAL, CAPACIDADE = 43.835 W (12,5 TR ), CAPACIDADE SENSÍVEL = 32.846 W, VAZÃO DE AR INSUFLADO= 9.800 M3/H, DEMAIS CARACTERÍSTICAS VER PROJETO, REF. TRANE OU EQUIVALENTE</t>
  </si>
  <si>
    <t>UNIDADE CONDICIONADORA DE AR TIPO "FAN-COIL" FC -AS4 - 4, MODELO WDPA14 - GABINETE VERTICAL, DESCARGA VERTICAL, CAPACIDADE = 59.793 W (17 TR ), CAPACIDADE SENSÍVEL = 46.486 W, VAZÃO DE AR INSUFLADO= 11.900 M3/H, DEMAIS CARACTERÍSTICAS VER PROJETO, REF. TRANE OU EQUIVALENTE</t>
  </si>
  <si>
    <t>UNIDADE CONDICIONADORA DE AR TIPO "FAN-COIL" FC -AS4 - 3, MODELO WDPA14 - GABINETE VERTICAL, DESCARGA VERTICAL, CAPACIDADE = 59.293 W (16,6 TR), CAPACIDADE SENSÍVEL = 44.122 W, VAZÃO DE AR INSUFLADO= 11.900 M3/H, DEMAIS CARACTERÍSTICAS VER PROJETO, REF. TRANE OU EQUIVALENTE</t>
  </si>
  <si>
    <t>UNIDADE CONDICIONADORA DE AR TIPO "FAN-COIL" FC -AS4 - 2, MODELO WDPA14 - GABINETE VERTICAL, DESCARGA VERTICAL, CAPACIDADE = 58.293 W (16,6 TR), CAPACIDADE SENSÍVEL = 44.122 W, VAZÃO DE AR INSUFLADO= 11.900 M3/H, DEMAIS CARACTERÍSTICAS VER PROJETO, REF. TRANE OU EQUIVALENTE</t>
  </si>
  <si>
    <t>UNIDADE CONDICIONADORA DE AR TIPO "FAN-COIL" FC -AS4- 1, MODELO WDPA14 - GABINETE VERTICAL, DESCARGA VERTICAL, CAPACIDADE = 60.116 W (17,1 TR), CAPACIDADE SENSÍVEL = 45.044 W, VAZÃO DE AR INSUFLADO= 11.900 M3/H, DEMAIS CARACTERÍSTICAS VER PROJETO, REF. TRANE OU EQUIVALENTE</t>
  </si>
  <si>
    <t>UNIDADE CONDICIONADORA DE AR TIPO "FAN-COIL" FC -AS3-5, MODELO  WDPA14 - GABINETE VERTICAL, DESCARGA VERTICAL, CAPACIDADE = 43.835 W (12,5 TR), CAPACIDADE SENSÍVEL = 32.846 W, VAZÃO DE AR INSUFLADO= 9.800 M3/H, DEMAIS CARACTERÍSTICAS VER PROJETO, REF. TRANE OU EQUIVALENTE</t>
  </si>
  <si>
    <t>UNIDADE CONDICIONADORA DE AR TIPO "FAN-COIL" FC -AS3 - 4, MODELO WDPA14 - GABINETE VERTICAL, DESCARGA VERTICAL, CAPACIDADE = 59.793 W (17 TR), CAPACIDADE SENSÍVEL = 46.486 W, VAZÃO DE AR INSUFLADO= 11.900 M3/H, DEMAIS CARACTERÍSTICAS VER PROJETO, REF. TRANE OU EQUIVALENTE</t>
  </si>
  <si>
    <t>UNIDADE CONDICIONADORA DE AR TIPO "FAN-COIL" FC -AS3 - 3, MODELO WDPA14 - GABINETE VERTICAL, DESCARGA VERTICAL, CAPACIDADE = 59.293 W (16,6 TR), CAPACIDADE SENSÍVEL = 44.122 W, VAZÃO DE AR INSUFLADO= 11.900 M3/H, DEMAIS CARACTERÍSTICAS VER PROJETO, REF. TRANE OU EQUIVALENTE</t>
  </si>
  <si>
    <t>UNIDADE CONDICIONADORA DE AR TIPO "FAN-COIL" FC -AS3 - 2, MODELO WDPA14 - GABINETE VERTICAL, DESCARGA VERTICAL, CAPACIDADE = 58.293 W (16,6 TR), CAPACIDADE SENSÍVEL = 44.122 W, VAZÃO DE AR INSUFLADO= 11.900 M3/H, DEMAIS CARACTERÍSTICAS VER PROJETO, REF. TRANE OU EQUIVALENTE</t>
  </si>
  <si>
    <t>UNIDADE CONDICIONADORA DE AR TIPO "FAN-COIL" FC -AS3- 1, MODELO WDPA14 - GABINETE VERTICAL, DESCARGA VERTICAL, CAPACIDADE = 60.116 W (17,1 TR), CAPACIDADE SENSÍVEL = 45.044 W, VAZÃO DE AR INSUFLADO= 11.900 M3/H, DEMAIS CARACTERÍSTICAS VER PROJETO, REF. TRANE OU EQUIVALENTE</t>
  </si>
  <si>
    <t>UNIDADE CONDICIONADORA DE AR TIPO "FAN-COIL" FC -AS3-CONV, MODELO WDPA17 - GABINETE VERTICAL, DESCARGA VERTICAL, CAPACIDADE = 67.897 W (19,3 TR), CAPACIDADE SENSÍVEL = 46.363 W, VAZÃO DE AR INSUFLADO= 13.700 M3/H, DEMAIS CARACTERÍSTICAS VER PROJETO, REF. TRANE OU EQUIVALENTE</t>
  </si>
  <si>
    <t>UNIDADE CONDICIONADORA DE AR TIPO "FAN-COIL" FC -AS2-5, MODELO WDPA14 - GABINETE VERTICAL, DESCARGA VERTICAL, CAPACIDADE = 43.835 W (12,5 TR), CAPACIDADE SENSÍVEL = 32.846 W, VAZÃO DE AR INSUFLADO= 9.800 M3/H, DEMAIS CARACTERÍSTICAS VER PROJETO, REF. TRANE OU EQUIVALENTE</t>
  </si>
  <si>
    <t>UNIDADE CONDICIONADORA DE AR TIPO "FAN-COIL" FC -AS2 - 4, MODELO WDPA14 - GABINETE VERTICAL, DESCARGA VERTICAL, CAPACIDADE = 59.793 W (17 TR), CAPACIDADE SENSÍVEL = 46.486 W, VAZÃO DE AR INSUFLADO= 11.900 M3/H, DEMAIS CARACTERÍSTICAS VER PROJETO, REF. TRANE OU EQUIVALENTE</t>
  </si>
  <si>
    <t>UNIDADE CONDICIONADORA DE AR TIPO "FAN-COIL" FC -AS2 - 3, MODELO WDPA14 - GABINETE VERTICAL, DESCARGA VERTICAL, CAPACIDADE = 59.293 W (16,6 TR), CAPACIDADE SENSÍVEL = 44.122 W, VAZÃO DE AR INSUFLADO= 11.900 M3/H, DEMAIS CARACTERÍSTICAS VER PROJETO, REF. TRANE OU EQUIVALENTE</t>
  </si>
  <si>
    <t>UNIDADE CONDICIONADORA DE AR TIPO "FAN-COIL" FC -AS2 - 2, MODELO WDPA14 - GABINETE VERTICAL, DESCARGA VERTICAL, CAPACIDADE = 58.293 W (16,6 TR), CAPACIDADE SENSÍVEL = 44.122 W, VAZÃO DE AR INSUFLADO= 11.900 M3/H, DEMAIS CARACTERÍSTICAS VER PROJETO, REF. TRANE OU EQUIVALENTE</t>
  </si>
  <si>
    <t>UNIDADE CONDICIONADORA DE AR TIPO "FAN-COIL" FC -AS2- 1, MODELO WDPA14 - GABINETE VERTICAL, DESCARGA VERTICAL, CAPACIDADE = 60.116 W (17,1 TR), CAPACIDADE SENSÍVEL = 45.044 W, VAZÃO DE AR INSUFLADO= 11.900 M3/H, DEMAIS CARACTERÍSTICAS VER PROJETO, REF. TRANE OU EQUIVALENTE</t>
  </si>
  <si>
    <t>UNIDADE CONDICIONADORA DE AR TIPO "FAN-COIL" FC -AS2-CANT, MODELO WDPA12 - GABINETE VERTICAL, DESCARGA VERTICAL, CAPACIDADE = 43.227 W (12,3 TR), CAPACIDADE SENSÍVEL = 27.333 W, VAZÃO DE AR INSUFLADO= 13.700 M3/H, DEMAIS CARACTERÍSTICAS VER PROJETO, REF. TRANE OU EQUIVALENTE</t>
  </si>
  <si>
    <t>UNIDADE CONDICIONADORA DE AR TIPO "FAN-COIL" FC -ASMALOTE, MODELO  WDPA12 - GABINETE VERTICAL, DESCARGA VERTICAL, CAPACIDADE = 43.530 W (12,4 TR), CAPACIDADE SENSÍVEL = 34.320 W, VAZÃO DE AR INSUFLADO= 11.020 M3/H, DEMAIS CARACTERÍSTICAS VER PROJETO, REF. TRANE OU EQUIVALENTE</t>
  </si>
  <si>
    <t>UNIDADE CONDICIONADORA DE AR TIPO "FAN-COIL", FC -ACESSO HAAL1-A E FC -ACESSO HAAL1-B, MODELO WDPA12 - GABINETE VERTICAL, DESCARGA VERTICAL, CAPACIDADE = 56.274 W (16 TR), CAPACIDADE SENSÍVEL = 42.753 W, VAZÃO DE AR INSUFLADO= 11.150 M3/H, DEMAIS CARACTERÍSTICAS VER PROJETO, REF. TRANE OU EQUIVALENTE</t>
  </si>
  <si>
    <t>UNIDADE CONDICIONADORA DE AR TIPO "FAN-COIL", FC - ACESSO HALL2, MODELO  WDPA14 - GABINETE VERTICAL, DESCARGA VERTICAL, CAPACIDADE = 43.835 W (12,5 TR), CAPACIDADE SENSÍVEL = 32.846 W, VAZÃO DE AR INSUFLADO= 9.800 M3/H, DEMAIS CARACTERÍSTICAS VER PROJETO, REF. TRANE OU EQUIVALENTE</t>
  </si>
  <si>
    <t>UNIDADE CONDICIONADORA DE AR TIPO "FAN-COIL", FC - AG5-6 ,FC - AG6-6 ,FC - AG7-6  E FC - AG8-6, MODELO WDPA12 - GABINETE HORIZONTAL, DESCARGA HORIZONTAL, CAPACIDADE = 43.543 W (12,4 TR), CAPACIDADE SENSÍVEL = 31.991 W, VAZÃO DE AR INSUFLADO= 9.280 M3/H, DEMAIS CARACTERÍSTICAS VER PROJETO, OBS.: EQUIPAMENTO DOTADO DE FILTRO DE AR CLASSE F2</t>
  </si>
  <si>
    <t>UNIDADE CONDICIONADORA DE AR TIPO "FAN-COIL" FC - AG5-5 , FC - AG6-5 , FC - AG7-5  E FC - AG8-5, MODELO WDPA10 - GABINETE HORIZONTAL, DESCARGA HORIZONTAL, CAPACIDADE = 42.686 W (12,1 TR), CAPACIDADE SENSÍVEL = 31.363 W, VAZÃO DE AR INSUFLADO= 8.500 M3/H, DEMAIS CARACTERÍSTICAS VER PROJETO, OBS.: EQUIPAMENTO DOTADO DE FILTRO DE AR CLASSE F2</t>
  </si>
  <si>
    <t>UNIDADE CONDICIONADORA DE AR TIPO "FAN-COIL", FC-AG5-4, FC-AG6-4, FC-AG7-4 E FC-AG8-4, MODELO WDPA12 - GABINETE HORIZONTAL, DESCARGA HORIZONTAL, CAPACIDADE = 38.872 W (10,8 TR), CAPACIDADE SENSÍVEL = 27.922 W, VAZÃO DE AR INSUFLADO= 8.390 M3/H, DEMAIS CARACTERÍSTICAS VER PROJETO, OBS.: EQUIPAMENTO DOTADO DE FILTRO DE AR CLASSE F2</t>
  </si>
  <si>
    <t>UNIDADE CONDICIONADORA DE AR TIPO "FAN-COIL", FC-AG5-3, FC-AG6-3, FC-AG7-3 E FC-AG8-3, MODELO WDPA12 - GABINETE HORIZONTAL, DESCARGA HORIZONTAL, CAPACIDADE = 37.906 W (10,8 TR), CAPACIDADE SENSÍVEL = 28.674 W, VAZÃO DE AR INSUFLADO= 7.650 M3/H, DEMAIS CARACTERÍSTICAS VER PROJETO, OBS.: EQUIPAMENTO DOTADO DE FILTRO DE AR CLASSE F2</t>
  </si>
  <si>
    <t>UNIDADE CONDICIONADORA DE AR TIPO "FAN-COIL", FC-AG5-2, FC-AG6-2, FC-AG7-2 E FC-AG8-2, MODELO WDPA12 - GABINETE HORIZONTAL, DESCARGA HORIZONTAL, CAPACIDADE = 45.809 W (13 TR), CAPACIDADE SENSÍVEL = 29.446 W, VAZÃO DE AR INSUFLADO= 9.100 M3/H, DEMAIS CARACTERÍSTICAS VER PROJETO, OBS.: EQUIPAMENTO DOTADO DE FILTRO DE AR CLASSE F2</t>
  </si>
  <si>
    <t>UNIDADE CONDICIONADORA DE AR TIPO "FAN-COIL", FC-AG5-1, FC-AG6-1, FC-AG7-1 E FC-AG8-1, MODELO WDPA10 - GABINETE HORIZONTAL, DESCARGA HORIZONTAL, CAPACIDADE = 39.301 W (12 TR), CAPACIDADE SENSÍVEL = 28.805 W, VAZÃO DE AR INSUFLADO= 8.525 M3/H, DEMAIS CARACTERÍSTICAS VER PROJETO, OBS.: EQUIPAMENTO DOTADO DE FILTRO DE AR CLASSE F2</t>
  </si>
  <si>
    <t>UNIDADE CONDICIONADORA DE AR TIPO "FAN-COIL", FC-AG4-6, MODELO WDPA12 - GABINETE HORIZONTAL, DESCARGA HORIZONTAL, CAPACIDADE = 43.543 W (12,4 TR ), CAPACIDADE SENSÍVEL = 31.991 WVAZÃO DE AR INSUFLADO= 9.280 M3/H, DEMAIS CARACTERÍSTICAS VER PROJETO, OBS.: EQUIPAMENTO DOTADO DE FILTRO DE AR CLASSE F2</t>
  </si>
  <si>
    <t>UNIDADE CONDICIONADORA DE AR TIPO "FAN-COIL" FC-AG4-5, MODELO WDPA10 - GABINETE HORIZONTAL, DESCARGA HORIZONTAL, CAPACIDADE = 42.686 W (12,1 TR), CAPACIDADE SENSÍVEL = 31.363 W, VAZÃO DE AR INSUFLADO= 8.500 M3/H, DEMAIS CARACTERÍSTICAS VER PROJETO, OBS.: EQUIPAMENTO DOTADO DE FILTRO DE AR CLASSE F2</t>
  </si>
  <si>
    <t>UNIDADE CONDICIONADORA DE AR TIPO "FAN-COIL" FC - AG4 - 2, MODELO WDPA17 - GABINETE HORIZONTAL, DESCARGA HORIZONTAL, CAPACIDADE = 71.061 W (20,02 TR), CAPACIDADE SENSÍVEL = 44.379 W, VAZÃO DE AR INSUFLADO= 14.430 M3/H, DEMAIS CARACTERÍSTICAS VER PROJETO, OBS.: EQUIPAMENTO DOTADO DE FILTRO DE AR CLASSE F2</t>
  </si>
  <si>
    <t>UNIDADE CONDICIONADORA DE AR TIPO "FAN-COIL", FC - AG4 - 1, MODELO WDPA12 - GABINETE HORIZONTAL, DESCARGA HORIZONTAL, CAPACIDADE = 38.872 W (10,8 TR), CAPACIDADE SENSÍVEL = 27.922 W, VAZÃO DE AR INSUFLADO= 8.390 M3/H, DEMAIS CARACTERÍSTICAS VER PROJETO, OBS.: EQUIPAMENTO DOTADO DE FILTRO DE AR CLASSE F2</t>
  </si>
  <si>
    <t>UNIDADE CONDICIONADORA DE AR TIPO "FAN-COIL", FC - AG4 - AUD, MODELO WDPA17 - GABINETE HORIZONTAL, DESCARGA HORIZONTAL, CAPACIDADE = 71.976 W (20,5 TR), CAPACIDADE SENSÍVEL = 41.436 W, VAZÃO DE AR INSUFLADO= 14.300 M3/H, DEMAIS CARACTERÍSTICAS VER PROJETO, OBS.: EQUIPAMENTO DOTADO DE FILTRO DE AR CLASSE F2</t>
  </si>
  <si>
    <t>UNIDADE CONDICIONADORA DE AR TIPO "FAN-COIL", FC - AG3-6, MODELO WDPA12 - GABINETE HORIZONTAL, DESCARGA HORIZONTAL, CAPACIDADE = 43.543 W (12,4 TR), CAPACIDADE SENSÍVEL = 31.991 W, VAZÃO DE AR INSUFLADO= 9.280 M3/H, DEMAIS CARACTERÍSTICAS VER PROJETO, OBS.: EQUIPAMENTO DOTADO DE FILTRO DE AR CLASSE F2</t>
  </si>
  <si>
    <t>UNIDADE CONDICIONADORA DE AR TIPO "FAN-COIL", FC - AG3-5, MODELO WDPA12 - GABINETE HORIZONTAL, DESCARGA HORIZONTAL, CAPACIDADE = 42.686 W (12,1 TR), CAPACIDADE SENSÍVEL = 31.363 W, VAZÃO DE AR INSUFLADO= 8.500 M3/H, DEMAIS CARACTERÍSTICAS VER PROJETO, OBS.: EQUIPAMENTO DOTADO DE FILTRO DE AR CLASSE F2</t>
  </si>
  <si>
    <t>UNIDADE CONDICIONADORA DE AR TIPO "FAN-COIL", FC - AG3-4, MODELO WDPA12 - GABINETE HORIZONTAL, DESCARGA HORIZONTAL, CAPACIDADE = 38.872 W (10,8 TR), CAPACIDADE SENSÍVEL = 27.922 W, VAZÃO DE AR INSUFLADO= 8.390 M3/H, DEMAIS CARACTERÍSTICAS VER PROJETO, OBS.: EQUIPAMENTO DOTADO DE FILTRO DE AR CLASSE F2</t>
  </si>
  <si>
    <t>UNIDADE CONDICIONADORA DE AR TIPO "FAN-COIL", FC - AG3-3, MODELO WDPA12 - GABINETE HORIZONTAL, DESCARGA HORIZONTAL, CAPACIDADE = 37.906 W (10,8 TR), CAPACIDADE SENSÍVEL = 28.674 W, VAZÃO DE AR INSUFLADO= 7.650 M3/H, DEMAIS CARACTERÍSTICAS VER PROJETO, OBS.: EQUIPAMENTO DOTADO DE FILTRO DE AR CLASSE F2</t>
  </si>
  <si>
    <t>UNIDADE CONDICIONADORA DE AR TIPO "FAN-COIL", FC - AG3-2, MODELO WDPA12 - GABINETE HORIZONTAL, DESCARGA HORIZONTAL, CAPACIDADE = 45.809 W (13 TR ), CAPACIDADE SENSÍVEL = 29.446 W, VAZÃO DE AR INSUFLADO= 9.100 M3/H, DEMAIS CARACTERÍSTICAS VER PROJETO, OBS.: EQUIPAMENTO DOTADO DE FILTRO DE AR CLASSE F2</t>
  </si>
  <si>
    <t>UNIDADE CONDICIONADORA DE AR TIPO "FAN-COIL", FC - AG3-1, MODELO WDPA10 - GABINETE HORIZONTAL, DESCARGA HORIZONTAL, CAPACIDADE = 39.301 W (12 TR), CAPACIDADE SENSÍVEL = 28.805 W, VAZÃO DE AR INSUFLADO= 8.525 M3/H, DEMAIS CARACTERÍSTICAS VER PROJETO, OBS.: EQUIPAMENTO DOTADO DE FILTRO DE AR CLASSE F2</t>
  </si>
  <si>
    <t>UNIDADE CONDICIONADORA DE AR TIPO "FAN-COIL", FC - AG2-5 E FC - AG2-6, MODELO WDPA12 - GABINETE HORIZONTAL, DESCARGA HORIZONTAL, CAPACIDADE = 52.529 W (14,9 TR), CAPACIDADE SENSÍVEL = 36.299 W, VAZÃO DE AR INSUFLADO= 11.045 M3/H, DEMAIS CARACTERÍSTICAS VER PROJETO, OBS.: EQUIPAMENTO DOTADO DE FILTRO DE AR CLASSE F2</t>
  </si>
  <si>
    <t>UNIDADE CONDICIONADORA DE AR TIPO "FAN-COIL", FC - AG2-3, MODELO WDPA12 - GABINETE HORIZONTAL, DESCARGA HORIZONTAL, CAPACIDADE = 37.906 W (10,8 TR), CAPACIDADE SENSÍVEL = 28.674 W, VAZÃO DE AR INSUFLADO= 7.650 M3/H, DEMAIS CARACTERÍSTICAS VER PROJETO, OBS.: EQUIPAMENTO DOTADO DE FILTRO DE AR CLASSE F2</t>
  </si>
  <si>
    <t>UNIDADE CONDICIONADORA DE AR TIPO "FAN-COIL", FC - AG2-2, MODELO WDPA12 - GABINETE HORIZONTAL, DESCARGA HORIZONTAL, CAPACIDADE = 45.809 W (13 TR), CAPACIDADE SENSÍVEL = 29.446 W, VAZÃO DE AR INSUFLADO= 9.100 M3/H, DEMAIS CARACTERÍSTICAS VER PROJETO, OBS.: EQUIPAMENTO DOTADO DE FILTRO DE AR CLASSE F2</t>
  </si>
  <si>
    <t>UNIDADE CONDICIONADORA DE AR TIPO "FAN-COIL", FC - AG2-1, MODELO WDPA10 - GABINETE HORIZONTAL, DESCARGA HORIZONTAL, CAPACIDADE = 39.301 W (12 TR), CAPACIDADE SENSÍVEL = 28.805 W, VAZÃO DE AR INSUFLADO= 8.525 M3/H, DEMAIS CARACTERÍSTICAS VER PROJETO, OBS.: EQUIPAMENTO DOTADO DE FILTRO DE AR CLASSE F2</t>
  </si>
  <si>
    <t>UNIDADE CONDICIONADORA DE AR TIPO "FAN-COIL", FC - AG1-3, MODELO WDPA14 - GABINETE HORIZONTAL, DESCARGA HORIZONTAL, CAPACIDADE = 48.782 W (13,9 TR), CAPACIDADE SENSÍVEL = 33.656 W, VAZÃO DE AR INSUFLADO= 11.540 M3/H, DEMAIS CARACTERÍSTICAS VER PROJETO, OBS.: EQUIPAMENTO DOTADO DE FILTRO DE AR CLASSE F2</t>
  </si>
  <si>
    <t>UNIDADE CONDICIONADORA DE AR TIPO "FAN-COIL", FC - AG1-2, MODELO WDPA12 - GABINETE HORIZONTAL, DESCARGA HORIZONTAL, CAPACIDADE = 43.289 W (12,3 TR), CAPACIDADE SENSÍVEL = 29.833 W, VAZÃO DE AR INSUFLADO= 9.960 M3/H, DEMAIS CARACTERÍSTICAS VER PROJETO, OBS.: EQUIPAMENTO DOTADO DE FILTRO DE AR CLASSE F2</t>
  </si>
  <si>
    <t>UNIDADE CONDICIONADORA DE AR TIPO "FAN-COIL", FC - AG1-1, MODELO WDPA17 - GABINETE HORIZONTAL, DESCARGA HORIZONTAL, CAPACIDADE = 53.640 W (15,2 TR), CAPACIDADE SENSÍVEL = 38.574 W, VAZÃO DE AR INSUFLADO= 12.520 M3/H, DEMAIS CARACTERÍSTICAS VER PROJETO, OBS.: EQUIPAMENTO DOTADO DE FILTRO DE AR CLASSE F2</t>
  </si>
  <si>
    <t>CAIXA DE VOLUME DE AR VARIÁVEL MODELO VCCF12 DOTADA DE ATUADOR, SENSOR DE TEMPERATURA E PLACA CONTROLADORA. VAZÃO DE AR DE PROJETO = 3.578 M3/H, VAZÃO DE AR MÍNIMA = 1.350 M3/H, PERDA DE CARGA MÁXIMA = 20 PA, REF. TRANE  OU EQUIVALENTE</t>
  </si>
  <si>
    <t>CAIXA DE VOLUME DE AR VARIÁVEL MODELO VCCF10 DOTADA DE ATUADOR, SENSOR DE TEMPERATURA E PLACA CONTROLADORA. VAZÃO DE AR DE PROJETO = 2.376 M3/H, VAZÃO DE AR MÍNIMA = 846 M3/H, PERDA DE CARGA MÁXIMA = 20 PA, REF. TRANE  OU EQUIVALENTE</t>
  </si>
  <si>
    <t>CAIXA DE VOLUME DE AR VARIÁVEL MODELO VCCF08 DOTADA DE ATUADOR, SENSOR DE TEMPERATURA E PLACA CONTROLADORA. VAZÃO DE AR DE PROJETO = 2.376 M3/H, VAZÃO DE AR MÍNIMA = 342 M3/H, PERDA DE CARGA MÁXIMA = 20 PA, REF. TRANE  OU EQUIVALENTE</t>
  </si>
  <si>
    <t>CAIXA DE VOLUME DE AR VARIÁVEL MODELO VCCF06 DOTADA DE ATUADOR, SENSOR DE TEMPERATURA E PLACA CONTROLADORA. VAZÃO DE AR DE PROJETO = 2.100 M3/H, VAZÃO DE AR MÍNIMA = 760 M3/H, PERDA DE CARGA MÁXIMA = 20 PAREF. TRANE OU EQUIVALENTE</t>
  </si>
  <si>
    <t>CAIXA DE VOLUME DE AR VARIÁVEL MODELO VCCF05 DOTADA DE ATUADOR, SENSOR DE TEMPERATURA E PLACA CONTROLADORA. VAZÃO DE AR DE PROJETO = 594 M3/H, VAZÃO DE AR MÍNIMA = 162 M3/H, PERDA DE CARGA MÁXIMA = 20 PA, REF. TRANE  OU EQUIVALENTE</t>
  </si>
  <si>
    <t>VENTILADORES E GABINETES DE VENTILAÇÃO</t>
  </si>
  <si>
    <t>GABINETE DE VENTILAÇÃO DOTADO DE VENTILADOR CENTRÍFUGO TIPO SIROCCO GAB -01, MODELO BBS 710 LG 90º TA 270º - ARRANJO 3, VAZÃO DE AR =  25.000 M3/H, PRESSÃO ESTÁTICA =40 MMCA, MOTOR ELÉTRICO = 7.5 CV (380V/3Ø/60HZ), COM PORTA FILTRO E FILTRO DE AR CLASSE G4, DEMAIS CARACTERÍSTICAS  VER PROJETO  (QUARTEIRÃO Q26 - CAG) REF. BERLINER LUF  OU EQUIVALENTE</t>
  </si>
  <si>
    <t>GABINETE DE VENTILAÇÃO DOTADO DE VENTILADOR CENTRÍFUGO TIPO SIROCCO GAB -01, MODELO BBS 710 LG 90º TA 270º - ARRANJO 3, VAZÃO DE AR =  25.000 M3/H, PRESSÃO ESTÁTICA =30 MMCA, MOTOR ELÉTRICO = 6.0 CV (80V/3Ø/60HZ), DEMAIS CARACTERÍSTICAS  VER PROJETO  (QUARTEIRÃO Q26 - CAG) REF. BERLINER LUF  OU EQUIVALENTE</t>
  </si>
  <si>
    <t>VENTILADOR CENTRÍFUGO SIMPLES ASPIRAÇÃO, CARCAÇA CILÍNDRICA, COM FLUXO DE AR EM LINHA ( IN-LINE), MODELO TCN 500 - ARRANJO/CLASSE 9, MOTOR FORA DO FLUXO, VAZÃO DE AR =  3.375 M3/H, PRESSÃO ESTÁTICA = 50 MMCA, MOTOR ELÉTRICO = 1,5 CV 220V/3Ø/60HZ) - 1750 RPM, DEMAIS CARACTERÍSTICAS  VER PROJETO  (QUARTEIRÃO Q26 - COZINHA CANTINA) REF. BERLINER LUF  OU EQUIVALENTE</t>
  </si>
  <si>
    <t>VENTILADOR CENTRÍFUGO TIPO "LIMIT LOAD" , DUPLA ASPIRAÇÃO, ARRANJO/CLASSE 3, POSIÇÃO DE MONTAGEM RD 0º/BU W, MODELO GTD 800 VAZÃO DE AR = 20.000 M3/H, PRESSÃO ESTÁTICA=50 MMCA, MOTOR ELÉTRICO = 6.0 CV (380V/3Ø/60HZ), MONTADO EM BASE ÚNICA, FLANGE NA DESCARGA E PINTURA EPOXI, DEMAIS CARACTERÍSTICAS  VER PROJETO  (QUARTEIRÃO Q26 - CÂMARA TRANSFORMADORA) REF. BERLINER LUF  OU EQUIVALENTE</t>
  </si>
  <si>
    <t>VENTILADOR CENTRÍFUGO TIPO "LIMIT LOAD", DUPLA ASPIRAÇÃO, ARRANJO/CLASSE 3, POSIÇÃO DE MONTAGEM RD 0º/BU W, MODELO GTD 800 VAZÃO DE AR = 20.000 M3/H, PRESSÃO ESTÁTICA=50 MMCA, MOTOR ELÉTRICO = 6.0 CV (380V/3Ø/60HZ), MONTADO EM BASE ÚNICA, FLANGE NA DESCARGA E PINTURA EPOXI, DEMAIS CARACTERÍSTICAS  VER PROJETO  (QUARTEIRÃO Q26 - CÂMARA TRANSFORMADORA) REF. BERLINER LUF  OU EQUIVALENTE</t>
  </si>
  <si>
    <t>EXAUSTOR MODELO ACI 250, VAZÃO DE AR = 700 M3/H, PRESSÃO ESTÁTICA = 25 MMCA, POTÊNCIA MOTOR ELETRICO = 173W ( 220V/2Ø/60HZ) REF. TRANE  OU EQUIVALENTE</t>
  </si>
  <si>
    <t>EXAUSTOR MODELO ACI 150, VAZÃO DE AR = 300 M3/H, PRESSÃO ESTÁTICA = 25 MMCA, POTÊNCIA MOTOR ELETRICO = 90W ( 220V/2Ø/60HZ) REF. : SICTEL OU EQUIVALENTE</t>
  </si>
  <si>
    <t xml:space="preserve">SISTEMA VRF </t>
  </si>
  <si>
    <t xml:space="preserve">UNIDADES CONDENSADORAS </t>
  </si>
  <si>
    <t>UNIDADE CONDENSADORA COM COMPRESSOR "SCROLL" COM VAZÃO DE REFRIGERANTE VARIÁVEL, SISTEMA PIANO MODELO 4RVH0155A6000AA CAPACIDADE = 15 KW (18,8 TR ), DEMAIS CARACTERÍSTICAS  VER PROJETO, OBS.: TRANE OU EQUIVALENTE .</t>
  </si>
  <si>
    <t>UNIDADES EVAPORADORAS</t>
  </si>
  <si>
    <t>UNIDADE EVAPORADORA TIPO PISO - TETO SIST PIANO EV01 A EC04, MODELO 4RVX0038A10, CAPACIDADE = 11,2 KW (3,18 TR), VAZÃO DE AR = 1.943 M3/H, DEMAIS CARACTERÍSTICAS  VER PROJETO, REF. TRANE  OU EQUIVALENTE</t>
  </si>
  <si>
    <t>BOMBAS CENTRÍFUGAS</t>
  </si>
  <si>
    <t>BOMBA CENTRÍFUGA MODELO MEGANORM 150-250, BACCH01-A, BACCH01-B, BACCH02-A, BACCH02-B, BACCH03-A, BACCH03-B, VAZÃO DE ÁGUA = 258 M3/H, ALTURA MANOMÉTRICA = 31.9 MCA, MOTOR ELÉTRICO = 50 CV 220V/3Ø/60HZ), ROTAÇÃO = 1750 RPM, PESO DA UNIDADE = 406 KG, COM BASE, ACOPLAMENTO, PROTETOR DE ACOPLAMENTO, REF. KSB BOMBAS HIDRAÚLICAS S/A  OU EQUIVALENTE</t>
  </si>
  <si>
    <t>BOMBA CENTRÍFUGA MODELO MEGANORM 100-250, BAGCH01-A, BAGCH01-B, BAGCH02-A, BAGCH02-B, BAGCH03-A, BAGCH03-B, VAZÃO DE ÁGUA = 204 M3/H, ALTURA MANOMÉTRICA = 19.8 MCA, MOTOR ELÉTRICO = 25 CV 220V/3Ø/60HZ), ROTAÇÃO = 1750 RPM, PESO DA UNIDADE = 260 KG, COM BASE, ACOPLAMENTO, PROTETOR DE ACOPLAMENTO, REF. KSB BOMBAS HIDRAÚLICAS S/A  OU EQUIVALENTE</t>
  </si>
  <si>
    <t>BOMBA CENTRÍFUGA MODELO MEGANORM 50-315, BAGAGP1-A, BAGAGP1-B, VAZÃO DE ÁGUA = 47.65 M3/H, ALTURA MANOMÉTRICA = 34.9 MCA, MOTOR ELÉTRICO = 15 CV 220V/3Ø/60HZ), ROTAÇÃO = 1750 RPM, PESO DA UNIDADE = 180 KG, COM BASE, ACOPLAMENTO, PROTETOR DE ACOPLAMENTO, REF. KSB BOMBAS HIDRAÚLICAS S/A  OU EQUIVALENTE</t>
  </si>
  <si>
    <t>BOMBA CENTRÍFUGA MODELO MEGANORM 80-315, BAGAGP2-A, BAGAGP2-B, VAZÃO DE ÁGUA = 114.47 M3/H, ALTURA MANOMÉTRICA = 37.34 MCA, MOTOR ELÉTRICO = 25 CV 220V/3Ø/60HZ), ROTAÇÃO = 1750 RPM, PESO DA UNIDADE = 260 KG, COM BASE, ACOPLAMENTO, PROTETOR DE ACOPLAMENTO, REF. KSB BOMBAS HIDRAÚLICAS S/A  OU EQUIVALENTE</t>
  </si>
  <si>
    <t>BOMBA CENTRÍFUGA MODELO MEGANORM 80-315, BAGAGP3-A, BAGAGP3-B, VAZÃO DE ÁGUA = 95.74 M3/H, ALTURA MANOMÉTRICA = 40.01 MCA, MOTOR ELÉTRICO = 25 CV 220V/3Ø/60HZ), ROTAÇÃO = 1750 RPM, PESO DA UNIDADE = 260 KG, COM BASE, ACOPLAMENTO, PROTETOR DE ACOPLAMENTO, REF. KSB BOMBAS HIDRAÚLICAS S/A  OU EQUIVALENTE</t>
  </si>
  <si>
    <t>BOMBA CENTRÍFUGA MODELO MEGANORM 80-315, BAGASP1-A, BAGASP1-B, VAZÃO DE ÁGUA = 176.87 M3/H, ALTURA MANOMÉTRICA = 47.25 MCA, MOTOR ELÉTRICO = 50 CV 220V/3Ø/60HZ), ROTAÇÃO = 1750 RPM, PESO DA UNIDADE = 384 KG, COM BASE, ACOPLAMENTO, PROTETOR DE ACOPLAMENTO, REF. KSB BOMBAS HIDRAÚLICAS S/A  OU EQUIVALENTE</t>
  </si>
  <si>
    <t>BOMBA CENTRÍFUGA MODELO MEGANORM 80-315, BAGASP2-A, BAGASP2-B, VAZÃO DE ÁGUA = 186.3 M3/H, ALTURA MANOMÉTRICA = 45.86 MCA, MOTOR ELÉTRICO = 50 CV 220V/3Ø/60HZ), ROTAÇÃO = 1750 RPM, PESO DA UNIDADE = 384 KG, COM BASE, ACOPLAMENTO, PROTETOR DE ACOPLAMENTO, REF. KSB BOMBAS HIDRAÚLICAS S/A  OU EQUIVALENTE</t>
  </si>
  <si>
    <t>BOMBA CENTRÍFUGA MODELO MEGANORM 80-315, BAGASP3-A, BAGASP3-B, VAZÃO DE ÁGUA = 99.1 M3/H, ALTURA MANOMÉTRICA = 36.84 MCA, MOTOR ELÉTRICO = 25 CV 220V/3Ø/60HZ), ROTAÇÃO = 1750 RPM, PESO DA UNIDADE = 260 KG, COM BASE, ACOPLAMENTO, PROTETOR DE ACOPLAMENTO, REF. KSB BOMBAS HIDRAÚLICAS S/A  OU EQUIVALENTE</t>
  </si>
  <si>
    <t>COIFA LAVADORA</t>
  </si>
  <si>
    <t>COIFA LAVADORA, TIPO PAREDE, EXAUSTORA AUTO LIMPANTE, EM AÇO INOX, COM BOMBA CENTRÍFUGA, MODELO PAREDE TCP1,3, VAZÃO DE AR =3.375 M3/H, DIMENSÕES (A/P/C) = 650/1000/1350, REF.: REFRIN OU EQUIVALENTE</t>
  </si>
  <si>
    <t>PLATAFORMA MONTELE PL-200. NORMA ABNT NBR ISO 9386-1/2013 (ATUALIZAÇÃO DA ABNT NBR 15.655-1/2009).</t>
  </si>
  <si>
    <t>QF-03A - DISJUNTOR GERAL - 3X1500A - 01UN; RELE MULTIFUNÇÃO - 01UN; DISJUNTOR - 3X300A - 01UN; DISJUNTOR - 3X250A - 03UN; DISJUNTOR - 3X200A - 01UN; DISJUNTOR - 3X150A - 01UN; DISJUNTOR - 3X100A - 04UN; CONTATOR - 3X330A - 01UN; CONTATOR - 3X250A - 03UN; CONTATOR - 3X215A - 01UN; CONTATOR - 3X160A - 01UN; CONTATOR - 3X100A - 04UN; DPS - 04UN</t>
  </si>
  <si>
    <t>QF-03B - DISJUNTOR GERAL - 3X1500A - 01UN; RELE MULTIFUNÇÃO - 01UN; DISJUNTOR - 3X300A - 01UN; DISJUNTOR - 3X250A - 02UN; DISJUNTOR - 3X225A - 01UN; DISJUNTOR - 3X175A - 01UN; DISJUNTOR - 3X100A - 04UN; DISJUNTOR - 3X90A - 09UN; CONTATOR - 3X250A - 03UN; CONTATOR - 3X185A - 01UN; CONTATOR - 3X100A - 09UN; DPS - 04UN</t>
  </si>
  <si>
    <t>QUADRO DE DISTRIBUIÇÃO CIRCUITOS, TIPO EMBUTIR, FABRICADO EM CHAPA DE AÇO DE 1,5 MM, COM ACABAMENTO INTERNO E EXTERNO EM TINTA CINZA CLARO, PROVIDO DE PORTA C/FECHADURA, E DISPOSITIVO PARA COLOCAÇÃO DE CADEADO, GRAU DE PROTEÇÃO IP 55, ISOLAÇÃO CLASSE II, CONFORME NORMAS NBR IEC 60439-1, NBR 54 10 ENR-10, IC = 10,0 KA CONTENDO OS SEGUINTES EQUIPAMENTOS, DISJUNTORES TERMOMAGNÉTICOS EM CAIXAS MOLDADAS CLASSE C, INTERRUPTORES DIFERENCIAS, DPS E BARRAMENTO DE COBRE ELETROLITICO, CONFORME RELAÇÃO A SEGUIR E DIAGRAMAS UNIFILARES: REF: RST OU EQUIVALENTE</t>
  </si>
  <si>
    <t>QF-01 - DISJUNTOR GERAL - 3X2000A - 01UN; RELE MULTIFUNÇÃO - 01UN; DISJUNTOR - 3X250A - 02UN; DISJUNTOR - 3X225A - 02UN; DISJUNTOR - 3X200A - 03UN; DISJUNTOR - 3X100A - 09UN; DISJUNTOR - 3X60A - 01UN; CONTATOR - 3X275A - 04UN; CONTATOR - 3X215A - 03UN; CONTATOR - 3X100A - 09UN; CONTATOR - 3X60A - 01UN; DPS - 04UN</t>
  </si>
  <si>
    <t>QF-04-AC - DISJUNTOR GERAL - 3X2000A - 01UN; RELE MULTIFUNÇÃO - 01UN; DISJUNTOR - 3X500A - 02UN; DISJUNTOR - 3X200A - 02UN; DISJUNTOR - 3X32A - 01UN; CONTATOR - 3X500A - 02UN; CONTATOR - 3X300A - 01UN; CONTATOR - 3X215A - 01UN; CONTATOR - 3X40A - 01UN; DPS - 04UN</t>
  </si>
  <si>
    <t>QF-05-AC - DISJUNTOR GERAL - 3X2000A - 01UN; RELE MULTIFUNÇÃO - 01UN; DISJUNTOR - 3X500A - 01UN; DISJUNTOR - 3X300A - 02UN; DISJUNTOR - 3X200A - 01UN; DISJUNTOR - 3X32A - 01UN; DISJUNTOR - 3X20A - 01UN; CONTATOR - 3X500A - 01UN; CONTATOR - 3X300A - 01UN; CONTATOR - 3X215A - 02UN; CONTATOR - 3X40A - 01UN; CONTATOR - 3X22A - 01UN; DPS - 04UN</t>
  </si>
  <si>
    <t>QDCI-1ºP-02 - DISJUNTOR GERAL - 3X100A - 01UN; DISJUNTOR - 2X16A -3UN; DISJUNTOR - 1X16A - 25UN; CONTATOR - 3X100A - 01UN; CONTATOR - 3X22A - 28UN; DPS - 04UN</t>
  </si>
  <si>
    <t>QDCI-SC - DISJUNTOR GERAL - 3X60A - 01UN; DISJUNTOR - 3X32A - 01UN; DISJUNTOR - 2X16A - 1UN; DISJUNTOR - 1X16A - 08UN; CONTATOR - 3X60A - 01UN; CONTATOR - 3X40A - 1UN; CONTATOR - 3X22A - 09UN; DPS - 04UN</t>
  </si>
  <si>
    <t>QUADRO DE DISTRIBUIÇÃO CIRCUITOS, TIPO EMBUTIR, FABRICADO EM CHAPA DE AÇO DE 1,5 MM, COM ACABAMENTO INTERNO E EXTERNO EM TINTA CINZA CLARO, PROVIDO DE PORTA C/FECHADURA , E DISPOSITIVO PARA COLOCAÇÃO DE CADEADO, GRAU DE PROTEÇÃO IP 55, ISOLAÇÃO CLASSE II,CONFORME NORMAS NBR IEC 60439-1, NBR 54 10 ENR-10, IC = 10,0 KA CONTENDO OS SEGUINTES EQUIPAMENTOS, DISJUNTORES TERMOMAGNÉTICOS EM CAIXAS MOLDADAS CLASSE C, INTERRUPTORES DIFERENCIAS, DPS E BARRAMENTO DE COBRE ELETROLITICO, CONFORME RELAÇÃO A SEGUIR E DIAGRAMAS UNIFILARES: REF: RST OU EQUIVALENTE</t>
  </si>
  <si>
    <t>QDC-SS - DISJUNTOR GERAL - 3X70A - 01UN; DISJUNTOR - 2X16A - 01UN; DISJUNTOR - 1X16A - 12UN; CONTATOR - 3X100A - 01UN; CONTATOR - 3X22A - 13UN; DPS - 04UN</t>
  </si>
  <si>
    <t>QDCT-11º AO 12ºP-01 - DISJUNTOR GERAL - 3X225A - 01UN; DISJUNTOR - 3X32A - 05UN; DISJUNTOR - 2X16A - 02UN; DISJUNTOR - 1X16A - 38UN; CONTATOR - 3X275A - 01UN; CONTATOR - 3X40A - 05UN; CONTATOR - 3X22A - 40UN; DPS - 04UN</t>
  </si>
  <si>
    <t>BARRA DE FERRO(REEBAR),Ø3/8"-REF. TERMOTÉCNICA OU EQUIVALENTE</t>
  </si>
  <si>
    <t>21.05.01</t>
  </si>
  <si>
    <t>21.05.02</t>
  </si>
  <si>
    <t>21.05.03</t>
  </si>
  <si>
    <t>21.05.04</t>
  </si>
  <si>
    <t>21.05.05</t>
  </si>
  <si>
    <t>21.05.06</t>
  </si>
  <si>
    <t>21.05.07</t>
  </si>
  <si>
    <t>22.01</t>
  </si>
  <si>
    <t>22.02</t>
  </si>
  <si>
    <t>22.03</t>
  </si>
  <si>
    <t>22.04</t>
  </si>
  <si>
    <t>22.05</t>
  </si>
  <si>
    <t>22.06</t>
  </si>
  <si>
    <t>22.07</t>
  </si>
  <si>
    <t>22.08</t>
  </si>
  <si>
    <t>22.09</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</si>
  <si>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</si>
  <si>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</si>
  <si>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</si>
  <si>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</si>
  <si>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</si>
  <si>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</si>
  <si>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</si>
  <si>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</si>
  <si>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</si>
  <si>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</si>
  <si>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</si>
  <si>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</si>
  <si>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</si>
  <si>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</si>
  <si>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</si>
  <si>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</si>
  <si>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</si>
  <si>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</si>
  <si>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</si>
  <si>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</si>
  <si>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</si>
  <si>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</si>
  <si>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</si>
  <si>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</si>
  <si>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</si>
  <si>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</si>
  <si>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</si>
  <si>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</si>
  <si>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</si>
  <si>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</si>
  <si>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22.40</t>
  </si>
  <si>
    <t>22.41</t>
  </si>
  <si>
    <t>22.42</t>
  </si>
  <si>
    <t>22.43</t>
  </si>
  <si>
    <t>22.44</t>
  </si>
  <si>
    <t>22.45</t>
  </si>
  <si>
    <t>22.46</t>
  </si>
  <si>
    <t>22.47</t>
  </si>
  <si>
    <t>22.48</t>
  </si>
  <si>
    <t>22.49</t>
  </si>
  <si>
    <t>22.50</t>
  </si>
  <si>
    <t>22.51</t>
  </si>
  <si>
    <t>22.52</t>
  </si>
  <si>
    <t>22.53</t>
  </si>
  <si>
    <t>22.54</t>
  </si>
  <si>
    <t>22.55</t>
  </si>
  <si>
    <t>22.56</t>
  </si>
  <si>
    <t>22.57</t>
  </si>
  <si>
    <t>22.58</t>
  </si>
  <si>
    <t>22.59</t>
  </si>
  <si>
    <t>22.60</t>
  </si>
  <si>
    <t>22.61</t>
  </si>
  <si>
    <t>22.62</t>
  </si>
  <si>
    <t>22.63</t>
  </si>
  <si>
    <t>22.64</t>
  </si>
  <si>
    <t>22.65</t>
  </si>
  <si>
    <t>22.66</t>
  </si>
  <si>
    <t>22.67</t>
  </si>
  <si>
    <t>22.68</t>
  </si>
  <si>
    <t>22.69</t>
  </si>
  <si>
    <t>22.70</t>
  </si>
  <si>
    <t>22.71</t>
  </si>
  <si>
    <t>22.72</t>
  </si>
  <si>
    <t>22.73</t>
  </si>
  <si>
    <t>22.74</t>
  </si>
  <si>
    <t>22.75</t>
  </si>
  <si>
    <t>22.76</t>
  </si>
  <si>
    <t>22.77</t>
  </si>
  <si>
    <t>22.78</t>
  </si>
  <si>
    <t>22.79</t>
  </si>
  <si>
    <t>22.80</t>
  </si>
  <si>
    <t>22.81</t>
  </si>
  <si>
    <t>22.82</t>
  </si>
  <si>
    <t>22.83</t>
  </si>
  <si>
    <t>22.84</t>
  </si>
  <si>
    <t>22.85</t>
  </si>
  <si>
    <t>22.86</t>
  </si>
  <si>
    <t>22.87</t>
  </si>
  <si>
    <t>22.88</t>
  </si>
  <si>
    <t>22.89</t>
  </si>
  <si>
    <t>22.90</t>
  </si>
  <si>
    <t>22.91</t>
  </si>
  <si>
    <t>22.92</t>
  </si>
  <si>
    <t>22.93</t>
  </si>
  <si>
    <t>22.94</t>
  </si>
  <si>
    <t>22.95</t>
  </si>
  <si>
    <t>22.96</t>
  </si>
  <si>
    <t>22.97</t>
  </si>
  <si>
    <t>22.98</t>
  </si>
  <si>
    <t>22.99</t>
  </si>
  <si>
    <t>22.100</t>
  </si>
  <si>
    <t>22.101</t>
  </si>
  <si>
    <t>22.102</t>
  </si>
  <si>
    <t>22.103</t>
  </si>
  <si>
    <t>22.104</t>
  </si>
  <si>
    <t>22.105</t>
  </si>
  <si>
    <t>22.106</t>
  </si>
  <si>
    <t>22.107</t>
  </si>
  <si>
    <t>22.108</t>
  </si>
  <si>
    <t>22.109</t>
  </si>
  <si>
    <t>22.110</t>
  </si>
  <si>
    <t>22.111</t>
  </si>
  <si>
    <t>22.112</t>
  </si>
  <si>
    <t>22.113</t>
  </si>
  <si>
    <t>22.114</t>
  </si>
  <si>
    <t>22.115</t>
  </si>
  <si>
    <t>22.116</t>
  </si>
  <si>
    <t>22.117</t>
  </si>
  <si>
    <t>22.118</t>
  </si>
  <si>
    <t>22.119</t>
  </si>
  <si>
    <t>22.120</t>
  </si>
  <si>
    <t>22.121</t>
  </si>
  <si>
    <t>22.122</t>
  </si>
  <si>
    <t>22.123</t>
  </si>
  <si>
    <t>22.124</t>
  </si>
  <si>
    <t>22.125</t>
  </si>
  <si>
    <t>22.126</t>
  </si>
  <si>
    <t>22.127</t>
  </si>
  <si>
    <t>22.128</t>
  </si>
  <si>
    <t>22.129</t>
  </si>
  <si>
    <t>22.130</t>
  </si>
  <si>
    <t>22.131</t>
  </si>
  <si>
    <t>22.132</t>
  </si>
  <si>
    <t>22.133</t>
  </si>
  <si>
    <t>22.134</t>
  </si>
  <si>
    <t>22.135</t>
  </si>
  <si>
    <t>22.136</t>
  </si>
  <si>
    <t>22.137</t>
  </si>
  <si>
    <t>22.138</t>
  </si>
  <si>
    <t>22.139</t>
  </si>
  <si>
    <t>22.140</t>
  </si>
  <si>
    <t>22.141</t>
  </si>
  <si>
    <t>22.142</t>
  </si>
  <si>
    <t>22.143</t>
  </si>
  <si>
    <t>22.144</t>
  </si>
  <si>
    <t>22.145</t>
  </si>
  <si>
    <t>22.146</t>
  </si>
  <si>
    <t>22.147</t>
  </si>
  <si>
    <t>22.148</t>
  </si>
  <si>
    <t>22.149</t>
  </si>
  <si>
    <t>22.150</t>
  </si>
  <si>
    <t>22.151</t>
  </si>
  <si>
    <t>22.152</t>
  </si>
  <si>
    <t>22.153</t>
  </si>
  <si>
    <t>22.154</t>
  </si>
  <si>
    <t>22.155</t>
  </si>
  <si>
    <t>22.156</t>
  </si>
  <si>
    <t>22.157</t>
  </si>
  <si>
    <t>22.158</t>
  </si>
  <si>
    <t>22.159</t>
  </si>
  <si>
    <t>22.160</t>
  </si>
  <si>
    <t>22.161</t>
  </si>
  <si>
    <t>22.162</t>
  </si>
  <si>
    <t>22.163</t>
  </si>
  <si>
    <t>22.164</t>
  </si>
  <si>
    <t>22.165</t>
  </si>
  <si>
    <t>22.166</t>
  </si>
  <si>
    <t>22.167</t>
  </si>
  <si>
    <t>22.168</t>
  </si>
  <si>
    <t>22.169</t>
  </si>
  <si>
    <t>22.170</t>
  </si>
  <si>
    <t>22.171</t>
  </si>
  <si>
    <t>22.172</t>
  </si>
  <si>
    <t>23.02</t>
  </si>
  <si>
    <t>23.03</t>
  </si>
  <si>
    <t>23.04</t>
  </si>
  <si>
    <t>23.05</t>
  </si>
  <si>
    <t>23.06</t>
  </si>
  <si>
    <t>23.07</t>
  </si>
  <si>
    <t>23.08</t>
  </si>
  <si>
    <t>23.09</t>
  </si>
  <si>
    <t>23.10</t>
  </si>
  <si>
    <t>23.11</t>
  </si>
  <si>
    <t>23.12</t>
  </si>
  <si>
    <t>23.13</t>
  </si>
  <si>
    <t>23.14</t>
  </si>
  <si>
    <t>23.15</t>
  </si>
  <si>
    <t>23.16</t>
  </si>
  <si>
    <t>23.17</t>
  </si>
  <si>
    <t>23.18</t>
  </si>
  <si>
    <t>METAIS HIDRÁULICOS REF.: DECA, DOCOL OU EQUIVALENTE</t>
  </si>
  <si>
    <t>REGISTRO DE GAVETA SEM ACABAMENTO, BRUTO, DIÂMETROS;</t>
  </si>
  <si>
    <t>23.19</t>
  </si>
  <si>
    <t>23.20</t>
  </si>
  <si>
    <t>23.21</t>
  </si>
  <si>
    <t>23.22</t>
  </si>
  <si>
    <t>23.23</t>
  </si>
  <si>
    <t>23.24</t>
  </si>
  <si>
    <t>23.25</t>
  </si>
  <si>
    <t>23.26</t>
  </si>
  <si>
    <t>23.28</t>
  </si>
  <si>
    <t>23.29</t>
  </si>
  <si>
    <t>23.30</t>
  </si>
  <si>
    <t>23.31</t>
  </si>
  <si>
    <t>23.32</t>
  </si>
  <si>
    <t>23.33</t>
  </si>
  <si>
    <t>23.34</t>
  </si>
  <si>
    <t>23.35</t>
  </si>
  <si>
    <t>23.36</t>
  </si>
  <si>
    <t>23.37</t>
  </si>
  <si>
    <t>23.38</t>
  </si>
  <si>
    <t>23.39</t>
  </si>
  <si>
    <t>LOUÇAS SANITÁRIAS E EQUIPAMENTOS REF.: DECA, DOCOL OU EQUIVALENTE</t>
  </si>
  <si>
    <t>23.40</t>
  </si>
  <si>
    <t>23.41</t>
  </si>
  <si>
    <t>23.42</t>
  </si>
  <si>
    <t>23.43</t>
  </si>
  <si>
    <t>23.44</t>
  </si>
  <si>
    <t>23.45</t>
  </si>
  <si>
    <t>23.46</t>
  </si>
  <si>
    <t>23.47</t>
  </si>
  <si>
    <t>23.48</t>
  </si>
  <si>
    <t>23.49</t>
  </si>
  <si>
    <t>23.50</t>
  </si>
  <si>
    <t>23.51</t>
  </si>
  <si>
    <t>23.52</t>
  </si>
  <si>
    <t>23.53</t>
  </si>
  <si>
    <t>23.54</t>
  </si>
  <si>
    <t>23.55</t>
  </si>
  <si>
    <t>23.56</t>
  </si>
  <si>
    <t>23.57</t>
  </si>
  <si>
    <t>23.58</t>
  </si>
  <si>
    <t>23.59</t>
  </si>
  <si>
    <t>23.60</t>
  </si>
  <si>
    <t>23.61</t>
  </si>
  <si>
    <t>23.62</t>
  </si>
  <si>
    <t>23.63</t>
  </si>
  <si>
    <t>23.64</t>
  </si>
  <si>
    <t>23.65</t>
  </si>
  <si>
    <t>23.66</t>
  </si>
  <si>
    <t>23.67</t>
  </si>
  <si>
    <t>23.68</t>
  </si>
  <si>
    <t>23.69</t>
  </si>
  <si>
    <t>23.70</t>
  </si>
  <si>
    <t>24.02</t>
  </si>
  <si>
    <t>24.03</t>
  </si>
  <si>
    <t>24.04</t>
  </si>
  <si>
    <t>24.05</t>
  </si>
  <si>
    <t>24.06</t>
  </si>
  <si>
    <t>24.07</t>
  </si>
  <si>
    <t>24.08</t>
  </si>
  <si>
    <t>24.09</t>
  </si>
  <si>
    <t>24.10</t>
  </si>
  <si>
    <t>24.11</t>
  </si>
  <si>
    <t>24.12</t>
  </si>
  <si>
    <t>24.13</t>
  </si>
  <si>
    <t>24.14</t>
  </si>
  <si>
    <t>24.15</t>
  </si>
  <si>
    <t>24.16</t>
  </si>
  <si>
    <t>24.17</t>
  </si>
  <si>
    <t>24.18</t>
  </si>
  <si>
    <t>24.19</t>
  </si>
  <si>
    <t>24.20</t>
  </si>
  <si>
    <t>24.21</t>
  </si>
  <si>
    <t>24.22</t>
  </si>
  <si>
    <t>24.23</t>
  </si>
  <si>
    <t>24.24</t>
  </si>
  <si>
    <t>24.25</t>
  </si>
  <si>
    <t>24.26</t>
  </si>
  <si>
    <t>24.27</t>
  </si>
  <si>
    <t>24.28</t>
  </si>
  <si>
    <t>24.29</t>
  </si>
  <si>
    <t>25.02</t>
  </si>
  <si>
    <t>25.03</t>
  </si>
  <si>
    <t>25.04</t>
  </si>
  <si>
    <t>25.05</t>
  </si>
  <si>
    <t>25.06</t>
  </si>
  <si>
    <t>25.07</t>
  </si>
  <si>
    <t>25.08</t>
  </si>
  <si>
    <t>25.09</t>
  </si>
  <si>
    <t>25.10</t>
  </si>
  <si>
    <t>25.11</t>
  </si>
  <si>
    <t>25.12</t>
  </si>
  <si>
    <t>25.13</t>
  </si>
  <si>
    <t>25.14</t>
  </si>
  <si>
    <t>25.15</t>
  </si>
  <si>
    <t>25.16</t>
  </si>
  <si>
    <t>25.17</t>
  </si>
  <si>
    <t>25.18</t>
  </si>
  <si>
    <t>25.19</t>
  </si>
  <si>
    <t>25.20</t>
  </si>
  <si>
    <t>25.21</t>
  </si>
  <si>
    <t>25.22</t>
  </si>
  <si>
    <t>25.23</t>
  </si>
  <si>
    <t>25.24</t>
  </si>
  <si>
    <t>25.25</t>
  </si>
  <si>
    <t>25.26</t>
  </si>
  <si>
    <t>25.27</t>
  </si>
  <si>
    <t>25.28</t>
  </si>
  <si>
    <t>25.29</t>
  </si>
  <si>
    <t>25.30</t>
  </si>
  <si>
    <t>25.31</t>
  </si>
  <si>
    <t>25.32</t>
  </si>
  <si>
    <t>25.33</t>
  </si>
  <si>
    <t>25.34</t>
  </si>
  <si>
    <t>25.35</t>
  </si>
  <si>
    <t>25.36</t>
  </si>
  <si>
    <t>25.37</t>
  </si>
  <si>
    <t>25.38</t>
  </si>
  <si>
    <t>25.39</t>
  </si>
  <si>
    <t>25.40</t>
  </si>
  <si>
    <t>25.41</t>
  </si>
  <si>
    <t>25.42</t>
  </si>
  <si>
    <t>25.43</t>
  </si>
  <si>
    <t>25.44</t>
  </si>
  <si>
    <t>25.45</t>
  </si>
  <si>
    <t>25.46</t>
  </si>
  <si>
    <t>25.47</t>
  </si>
  <si>
    <t>25.48</t>
  </si>
  <si>
    <t>25.49</t>
  </si>
  <si>
    <t>25.50</t>
  </si>
  <si>
    <t>25.51</t>
  </si>
  <si>
    <t>25.52</t>
  </si>
  <si>
    <t>25.53</t>
  </si>
  <si>
    <t>25.54</t>
  </si>
  <si>
    <t>25.55</t>
  </si>
  <si>
    <t>25.56</t>
  </si>
  <si>
    <t>25.57</t>
  </si>
  <si>
    <t>25.58</t>
  </si>
  <si>
    <t>25.59</t>
  </si>
  <si>
    <t>25.60</t>
  </si>
  <si>
    <t>25.61</t>
  </si>
  <si>
    <t>25.62</t>
  </si>
  <si>
    <t>25.63</t>
  </si>
  <si>
    <t>25.64</t>
  </si>
  <si>
    <t>25.65</t>
  </si>
  <si>
    <t>25.66</t>
  </si>
  <si>
    <t>25.67</t>
  </si>
  <si>
    <t>25.68</t>
  </si>
  <si>
    <t>25.69</t>
  </si>
  <si>
    <t>25.70</t>
  </si>
  <si>
    <t>25.71</t>
  </si>
  <si>
    <t>25.72</t>
  </si>
  <si>
    <t>25.73</t>
  </si>
  <si>
    <t>25.74</t>
  </si>
  <si>
    <t>25.75</t>
  </si>
  <si>
    <t>25.76</t>
  </si>
  <si>
    <t>25.77</t>
  </si>
  <si>
    <t>25.78</t>
  </si>
  <si>
    <t>25.79</t>
  </si>
  <si>
    <t>25.80</t>
  </si>
  <si>
    <t>25.81</t>
  </si>
  <si>
    <t>25.82</t>
  </si>
  <si>
    <t>25.83</t>
  </si>
  <si>
    <t>25.84</t>
  </si>
  <si>
    <t>25.85</t>
  </si>
  <si>
    <t>25.86</t>
  </si>
  <si>
    <t>25.87</t>
  </si>
  <si>
    <t>25.88</t>
  </si>
  <si>
    <t>25.89</t>
  </si>
  <si>
    <t>25.90</t>
  </si>
  <si>
    <t>25.91</t>
  </si>
  <si>
    <t>25.92</t>
  </si>
  <si>
    <t>25.93</t>
  </si>
  <si>
    <t>25.94</t>
  </si>
  <si>
    <t>25.95</t>
  </si>
  <si>
    <t>25.96</t>
  </si>
  <si>
    <t>25.97</t>
  </si>
  <si>
    <t>PROJETO "AS BUILT" - COMO CONSTRUIDO - ARQUITETURA (PRANCHA A1)</t>
  </si>
  <si>
    <t>(1- I)</t>
  </si>
  <si>
    <t>DATA BASE: OUTUBRO/2014</t>
  </si>
  <si>
    <t>03.26</t>
  </si>
  <si>
    <t>13.06</t>
  </si>
  <si>
    <t>DATA: JANEIRO/2015</t>
  </si>
  <si>
    <t>CONCORRÊNCIA Nº                     - EMPRESA:</t>
  </si>
  <si>
    <t>PAINEL DIVISOR HALL ED. ACESSO(VIDRO TEMPERADO DE 8MM)</t>
  </si>
  <si>
    <t>R2</t>
  </si>
  <si>
    <t>BACIA SANITÁRIA CONVENCIONAL COM CAIXA ACOPLADA COR BRANCA LINHA VOGUE PLUS REF:P505 DA DECA OU EQUIVALENTE</t>
  </si>
  <si>
    <t>ASSENTO EM MDF PARA BACIA VOGUE PLUS</t>
  </si>
  <si>
    <t>BACIA SANITÁRIA  ACESSÍVEL EM COR BRANCO GELO(LINHA CONFORTO, REF.:P510  DECA OU SIMILAR)</t>
  </si>
  <si>
    <t>BEBEDOURO GEMINADO DE PRESSÃO, COM REFRIGERAÇÃO, RENDIMENTO DE 8 LITROS/H, GABINETE EM CHAPA DE AÇO GALVANIZADO E RESERVATÓRIO DE INOX - INCLUINDO TODOS OS INSUMOS E A INSTALAÇÃO</t>
  </si>
  <si>
    <t>BARRA DE APOIO EM AÇO INOX PARA P. N. E., LARGURA=100CM (PAREDE) - INCLUINDO TODOS OS INSUMOS E A INSTALAÇÃO</t>
  </si>
  <si>
    <t>DUCHA HIGIÊNCIA COM MANGUEIRA ALTA PRESSÃO (METÁLICA) E REGISTRO 1/2"</t>
  </si>
  <si>
    <t>10.7</t>
  </si>
  <si>
    <t>PERSIANAS</t>
  </si>
  <si>
    <t>10.7.1</t>
  </si>
  <si>
    <t>CORTINA ROLÔ Q31 TELA SOLAR PANAMÁ COR SILVER – FATOR DE ABERTURA 5% - CÓD. P05 – 097 ACABAMENTO STANDARD ACIONAMENTO ATRAVÉS DE CORRENTE PLÁSTICA - DIMENSÕES 1,30X2,7 M - OU EQUIVALENTE</t>
  </si>
  <si>
    <t>05.12</t>
  </si>
  <si>
    <t>05.13</t>
  </si>
  <si>
    <t>ENGENHEIRO CIVIL SENIOR(COM EXPERIENCIA EM PATOLOGIAS NA CONSTRUÇÃO CIVIL)</t>
  </si>
  <si>
    <t>ISSQN (Valor estipulado pela Prefeitura = 5%,sobre a mão de obra, considerando 70% do valor a faturar)</t>
  </si>
  <si>
    <t>ISSQN (Valor estipulado pela Prefeitura = 5%,sobre a mão de obra)</t>
  </si>
  <si>
    <t>GRAMA AMENDOIM</t>
  </si>
  <si>
    <t>ÁRVORES PASSEIO-MAIOR QUE 2,00M</t>
  </si>
  <si>
    <t>EUGÊNIA-MENOR 2,00M</t>
  </si>
  <si>
    <t>PALMEIRA IMPERIAL-MAIOR QUE 2,00M</t>
  </si>
  <si>
    <t>IPÊ AMARELO-MAIOR QUE 2,00M</t>
  </si>
  <si>
    <t>RESEDÁ-MAIOR QUE 2,00M</t>
  </si>
  <si>
    <t>JASMIM CAFÉ-MENOR 2,00M</t>
  </si>
  <si>
    <t>CEREFÓLIO-MENOR 2,00M</t>
  </si>
  <si>
    <t>26.04</t>
  </si>
  <si>
    <t>26.05</t>
  </si>
  <si>
    <t>26.06</t>
  </si>
  <si>
    <t>26.07</t>
  </si>
  <si>
    <t>26.08</t>
  </si>
  <si>
    <t>26.09</t>
  </si>
  <si>
    <t>23.27</t>
  </si>
  <si>
    <t>IRRIGAÇÃO</t>
  </si>
  <si>
    <t>23.72</t>
  </si>
  <si>
    <t>23.73</t>
  </si>
  <si>
    <t>23.74</t>
  </si>
  <si>
    <t>REGISTRO DE GAVETA SEM ACABAMENTO,BRUTO,DIÂMETROS;</t>
  </si>
  <si>
    <t>23.75</t>
  </si>
  <si>
    <t xml:space="preserve">Ø1 1/2" </t>
  </si>
  <si>
    <t>23.76</t>
  </si>
  <si>
    <t>VALVULA DE RETENÇÃO MARROM PVC, NOS DIÂMETROS COMERCIAIS:</t>
  </si>
  <si>
    <t>23.77</t>
  </si>
  <si>
    <t>BOIA REGULADORA DE NÍVEL</t>
  </si>
  <si>
    <t>23.78</t>
  </si>
  <si>
    <t>TORNEIRA BOIA Ø3/4"</t>
  </si>
  <si>
    <t>BOMBAS SUBMERSÍVEIS</t>
  </si>
  <si>
    <t>23.79</t>
  </si>
  <si>
    <t>BOMBA SUBMERSIVEL Q = 15,0M3/H , HM = 22,0MCA , P = 3CV</t>
  </si>
  <si>
    <t>23.80</t>
  </si>
  <si>
    <t>BOMBA SUBMERSIVEL Q = 5,0M3/H , HM = 5,0MCA , P = 1CV</t>
  </si>
  <si>
    <t>23.81</t>
  </si>
  <si>
    <t>BOMBA SUBMERSIVEL Q = 5,0M3/H , HM = 3,0MCA , P = 1/2CV</t>
  </si>
  <si>
    <t>23.82</t>
  </si>
  <si>
    <t>BOMBA SUBMERSIVEL Q = 10,0M3/H , HM = 5,0MCA , P = 2CV</t>
  </si>
  <si>
    <t>23.83</t>
  </si>
  <si>
    <t>PRESSURIZADOR 15MCA – 350W – 1/2CV</t>
  </si>
  <si>
    <t>ELETRODUTO DE AÇO GALVANIZADO A FOGO, EM PEÇAS DE 3,0 M, SEMI-PESADO, INCLUINDO CONEXÕES, DIÂMETRO - Ø1" (REF.: APOLO OU EQUIVALENTE)</t>
  </si>
  <si>
    <t>ELETRODUTO DE AÇO GALVANIZADO A FOGO, EM PEÇAS DE 3,0 M, SEMI-PESADO, INCLUINDO CONEXÕES, DIÂMETRO - Ø1 1/4" (REF.: APOLO OU EQUIVALENTE)</t>
  </si>
  <si>
    <t>ELETRODUTO DE PVC RIGIDO, EM PEÇAS DE 3,0 M,  DE Ø1", INCLUINDO CONEXOES</t>
  </si>
  <si>
    <t>ELETRODUTO DE PVC RIGIDO, EM PEÇAS DE 3,0 M, Ø2", INCLUIDO CONEXOES</t>
  </si>
  <si>
    <t>ELETRODUTO DE PVC RIGIDO, EM PEÇAS DE 3,0 M,Ø4", INCLUINDO CONEXOES</t>
  </si>
  <si>
    <t>PRESILHA PARA CABO DE COBRE #35MM²-REF. TERMOTÉCNICA OU EQUIVALENTE</t>
  </si>
  <si>
    <t>CAPTOR TIPO FRANKLIN,COM DUAS DESCIDAS,ROSCA Ø3/4,TEL-012</t>
  </si>
  <si>
    <t>MASTRO SIMPLES,COM REDUÇÃO PARA Ø3/4",3,0MXØ2",TEL-470, BASE PARA MASTRO DE Ø2",EM ALUMINIO FUNDIDO,TEL-075,ESTAI 1,50MXØ2"-TEL-450</t>
  </si>
  <si>
    <t>ABRAÇADEIRA REFORÇADA PARA DUAS DESCIDAS,Ø2",TEL-390</t>
  </si>
  <si>
    <t>ABRAÇADEIRA SIMPLES PARA DUAS DESCIDAS,Ø2",TEL-370</t>
  </si>
  <si>
    <t>"L",Ø3/4"</t>
  </si>
  <si>
    <t>"L",Ø1"</t>
  </si>
  <si>
    <t>"L",Ø2"</t>
  </si>
  <si>
    <t>"T",Ø3/4"</t>
  </si>
  <si>
    <t>"T",Ø2"</t>
  </si>
  <si>
    <t>"X",Ø3/4"</t>
  </si>
  <si>
    <t>REGISTRO DE GAVETA COM ACABAMENTO CROMADO,Ø11/2"</t>
  </si>
  <si>
    <t>REGISTRO DE GAVETA COM ACABAMENTO CROMADO,Ø3/4"</t>
  </si>
  <si>
    <t>VÁLVULA PARA PIA,Ø31/2"</t>
  </si>
  <si>
    <t>ENGATE FLEXÍVEL METÁLICO,Ø1/2"</t>
  </si>
  <si>
    <t>ADAPTADOR SOLDÁVEL,COM ROSCA E BOLSA,Ø3",PARA CAIXA D'AGUA</t>
  </si>
  <si>
    <t>ADAPTADOR SOLDÁVEL,COM ROSCA E BOLSA,Ø11/2",PARA CAIXA D'AGUA</t>
  </si>
  <si>
    <t>CAVALETE PARA HIDROMETRO Ø1"</t>
  </si>
  <si>
    <t>TORNEIRA BOIA Ø1"</t>
  </si>
  <si>
    <t>BOMBAS PARA ÁGUA POTAVEL,6,50M³/H,HMAN=55,0MCA POTENCIA DE 10,0CV,220V,TRIFASICAREF.: EH OU EQUIVALENTE</t>
  </si>
  <si>
    <t>BOMBAS PARA ÁGUA POTAVEL,10,50M³/H,HMAN=63,0MCA POTENCIA DE 10,0CV,220V,TRIFASICA, REF.: EH OU EQUIVALENTE</t>
  </si>
  <si>
    <t>QUADRO DE COMANDO,1+1R, PARA DUAS BOMBAS PARA ÁGUA POTAVEL,10,50M³/H,HMAN=63,0MCA POTENCIA DE 10,0CV,220V,TRIFASICA, REF.: EH OU EQUIVALENTE</t>
  </si>
  <si>
    <t>BOMBAS PARA ÁGUA POTAVEL,56,0M³/H,HMAN=72,0MCA POTENCIA DE 25,0CV,220V,TRIFASICA, REF.: EH OU EQUIVALENTE</t>
  </si>
  <si>
    <t>QUADRO DE COMANDO,1+1R  PARA DUAS BOMBAS PARA ÁGUA POTAVEL,56,0M³/H,HMAN=72,0MCA POTENCIA DE 25,0CV,220V,TRIFASICA. REF.: EH OU EQUIVALENTE</t>
  </si>
</sst>
</file>

<file path=xl/styles.xml><?xml version="1.0" encoding="utf-8"?>
<styleSheet xmlns="http://schemas.openxmlformats.org/spreadsheetml/2006/main">
  <numFmts count="10">
    <numFmt numFmtId="43" formatCode="_-* #,##0.00_-;\-* #,##0.00_-;_-* &quot;-&quot;??_-;_-@_-"/>
    <numFmt numFmtId="164" formatCode="_(&quot;R$ &quot;* #,##0.00_);_(&quot;R$ &quot;* \(#,##0.00\);_(&quot;R$ &quot;* \-??_);_(@_)"/>
    <numFmt numFmtId="165" formatCode="_(&quot;R$&quot;* #,##0.00_);_(&quot;R$&quot;* \(#,##0.00\);_(&quot;R$&quot;* \-??_);_(@_)"/>
    <numFmt numFmtId="166" formatCode="_(* #,##0.00_);_(* \(#,##0.00\);_(* \-??_);_(@_)"/>
    <numFmt numFmtId="167" formatCode="0,000"/>
    <numFmt numFmtId="169" formatCode="mm/yy"/>
    <numFmt numFmtId="170" formatCode="0.0%"/>
    <numFmt numFmtId="172" formatCode="_(&quot;R$ &quot;* #,##0.0000_);_(&quot;R$ &quot;* \(#,##0.0000\);_(&quot;R$ &quot;* \-??_);_(@_)"/>
    <numFmt numFmtId="173" formatCode="0.0000"/>
    <numFmt numFmtId="175" formatCode="#,##0.00\ ;&quot; (&quot;#,##0.00\);&quot; -&quot;#\ ;@\ "/>
  </numFmts>
  <fonts count="36">
    <font>
      <sz val="10"/>
      <name val="Arial"/>
      <family val="2"/>
    </font>
    <font>
      <sz val="11"/>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19"/>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5"/>
      <color indexed="48"/>
      <name val="Calibri"/>
      <family val="2"/>
    </font>
    <font>
      <b/>
      <sz val="13"/>
      <color indexed="56"/>
      <name val="Calibri"/>
      <family val="2"/>
    </font>
    <font>
      <b/>
      <sz val="11"/>
      <color indexed="56"/>
      <name val="Calibri"/>
      <family val="2"/>
    </font>
    <font>
      <b/>
      <sz val="11"/>
      <color indexed="8"/>
      <name val="Calibri"/>
      <family val="2"/>
    </font>
    <font>
      <b/>
      <sz val="8"/>
      <name val="Arial"/>
      <family val="2"/>
    </font>
    <font>
      <b/>
      <sz val="6"/>
      <name val="Arial"/>
      <family val="2"/>
    </font>
    <font>
      <sz val="8"/>
      <name val="Arial"/>
      <family val="2"/>
    </font>
    <font>
      <sz val="6"/>
      <name val="Arial"/>
      <family val="2"/>
    </font>
    <font>
      <sz val="8"/>
      <color indexed="12"/>
      <name val="Arial"/>
      <family val="2"/>
    </font>
    <font>
      <sz val="10"/>
      <name val="Arial"/>
      <family val="2"/>
    </font>
    <font>
      <b/>
      <sz val="10"/>
      <name val="Arial"/>
      <family val="2"/>
    </font>
    <font>
      <b/>
      <sz val="8"/>
      <color rgb="FFFF0000"/>
      <name val="Arial"/>
      <family val="2"/>
    </font>
    <font>
      <b/>
      <sz val="12"/>
      <name val="Arial"/>
      <family val="2"/>
    </font>
    <font>
      <sz val="10"/>
      <color rgb="FFFF0000"/>
      <name val="Arial"/>
      <family val="2"/>
    </font>
    <font>
      <sz val="12"/>
      <name val="Arial"/>
      <family val="2"/>
    </font>
    <font>
      <b/>
      <sz val="9"/>
      <color indexed="8"/>
      <name val="Arial"/>
      <family val="2"/>
    </font>
    <font>
      <sz val="9"/>
      <color indexed="8"/>
      <name val="Arial"/>
      <family val="2"/>
    </font>
    <font>
      <b/>
      <sz val="9"/>
      <name val="Arial"/>
      <family val="2"/>
    </font>
    <font>
      <u/>
      <sz val="12"/>
      <name val="Arial"/>
      <family val="2"/>
    </font>
  </fonts>
  <fills count="31">
    <fill>
      <patternFill patternType="none"/>
    </fill>
    <fill>
      <patternFill patternType="gray125"/>
    </fill>
    <fill>
      <patternFill patternType="solid">
        <fgColor indexed="31"/>
        <bgColor indexed="44"/>
      </patternFill>
    </fill>
    <fill>
      <patternFill patternType="solid">
        <fgColor indexed="45"/>
        <bgColor indexed="46"/>
      </patternFill>
    </fill>
    <fill>
      <patternFill patternType="solid">
        <fgColor indexed="42"/>
        <bgColor indexed="41"/>
      </patternFill>
    </fill>
    <fill>
      <patternFill patternType="solid">
        <fgColor indexed="46"/>
        <bgColor indexed="45"/>
      </patternFill>
    </fill>
    <fill>
      <patternFill patternType="solid">
        <fgColor indexed="27"/>
        <bgColor indexed="42"/>
      </patternFill>
    </fill>
    <fill>
      <patternFill patternType="solid">
        <fgColor indexed="47"/>
        <bgColor indexed="27"/>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1"/>
        <bgColor indexed="38"/>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48"/>
      </patternFill>
    </fill>
    <fill>
      <patternFill patternType="solid">
        <fgColor indexed="10"/>
        <bgColor indexed="60"/>
      </patternFill>
    </fill>
    <fill>
      <patternFill patternType="solid">
        <fgColor indexed="57"/>
        <bgColor indexed="21"/>
      </patternFill>
    </fill>
    <fill>
      <patternFill patternType="solid">
        <fgColor indexed="57"/>
        <bgColor indexed="38"/>
      </patternFill>
    </fill>
    <fill>
      <patternFill patternType="solid">
        <fgColor indexed="53"/>
        <bgColor indexed="52"/>
      </patternFill>
    </fill>
    <fill>
      <patternFill patternType="solid">
        <fgColor indexed="43"/>
        <bgColor indexed="26"/>
      </patternFill>
    </fill>
    <fill>
      <patternFill patternType="solid">
        <fgColor indexed="26"/>
        <bgColor indexed="43"/>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indexed="26"/>
      </patternFill>
    </fill>
    <fill>
      <patternFill patternType="solid">
        <fgColor theme="0" tint="-0.14999847407452621"/>
        <bgColor indexed="23"/>
      </patternFill>
    </fill>
  </fills>
  <borders count="6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21"/>
      </bottom>
      <diagonal/>
    </border>
    <border>
      <left/>
      <right/>
      <top style="thin">
        <color indexed="62"/>
      </top>
      <bottom style="double">
        <color indexed="62"/>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auto="1"/>
      </left>
      <right/>
      <top/>
      <bottom style="thin">
        <color auto="1"/>
      </bottom>
      <diagonal/>
    </border>
    <border>
      <left/>
      <right style="thin">
        <color indexed="8"/>
      </right>
      <top/>
      <bottom/>
      <diagonal/>
    </border>
    <border>
      <left style="thin">
        <color indexed="8"/>
      </left>
      <right style="thin">
        <color indexed="64"/>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bottom/>
      <diagonal/>
    </border>
    <border>
      <left style="thin">
        <color indexed="64"/>
      </left>
      <right style="thin">
        <color indexed="8"/>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auto="1"/>
      </right>
      <top/>
      <bottom style="thin">
        <color auto="1"/>
      </bottom>
      <diagonal/>
    </border>
    <border>
      <left style="thin">
        <color indexed="8"/>
      </left>
      <right/>
      <top/>
      <bottom style="thin">
        <color indexed="64"/>
      </bottom>
      <diagonal/>
    </border>
    <border>
      <left style="thin">
        <color indexed="8"/>
      </left>
      <right/>
      <top style="thin">
        <color indexed="64"/>
      </top>
      <bottom/>
      <diagonal/>
    </border>
    <border>
      <left style="thin">
        <color indexed="64"/>
      </left>
      <right style="thin">
        <color indexed="8"/>
      </right>
      <top style="thin">
        <color indexed="64"/>
      </top>
      <bottom/>
      <diagonal/>
    </border>
    <border>
      <left/>
      <right style="thin">
        <color indexed="64"/>
      </right>
      <top/>
      <bottom style="thin">
        <color indexed="8"/>
      </bottom>
      <diagonal/>
    </border>
    <border>
      <left style="thin">
        <color auto="1"/>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auto="1"/>
      </left>
      <right/>
      <top style="thin">
        <color indexed="64"/>
      </top>
      <bottom/>
      <diagonal/>
    </border>
    <border>
      <left/>
      <right/>
      <top style="thin">
        <color indexed="64"/>
      </top>
      <bottom/>
      <diagonal/>
    </border>
    <border>
      <left/>
      <right/>
      <top/>
      <bottom style="thin">
        <color auto="1"/>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s>
  <cellStyleXfs count="345">
    <xf numFmtId="0" fontId="0" fillId="0" borderId="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7" fillId="18" borderId="2" applyNumberFormat="0" applyAlignment="0" applyProtection="0"/>
    <xf numFmtId="0" fontId="7" fillId="18" borderId="2" applyNumberFormat="0" applyAlignment="0" applyProtection="0"/>
    <xf numFmtId="0" fontId="7" fillId="18" borderId="2" applyNumberFormat="0" applyAlignment="0" applyProtection="0"/>
    <xf numFmtId="0" fontId="7" fillId="18" borderId="2" applyNumberFormat="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166" fontId="26" fillId="0" borderId="0" applyFill="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164" fontId="26" fillId="0" borderId="0" applyFill="0" applyBorder="0" applyAlignment="0" applyProtection="0"/>
    <xf numFmtId="164" fontId="26" fillId="0" borderId="0" applyFill="0" applyBorder="0" applyAlignment="0" applyProtection="0"/>
    <xf numFmtId="164" fontId="26" fillId="0" borderId="0" applyFill="0" applyBorder="0" applyAlignment="0" applyProtection="0"/>
    <xf numFmtId="164" fontId="26" fillId="0" borderId="0" applyFill="0" applyBorder="0" applyAlignment="0" applyProtection="0"/>
    <xf numFmtId="164" fontId="26" fillId="0" borderId="0" applyFill="0" applyBorder="0" applyAlignment="0" applyProtection="0"/>
    <xf numFmtId="165" fontId="26" fillId="0" borderId="0" applyFill="0" applyBorder="0" applyAlignment="0" applyProtection="0"/>
    <xf numFmtId="165" fontId="26" fillId="0" borderId="0" applyFill="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26" fillId="0" borderId="0"/>
    <xf numFmtId="0" fontId="26" fillId="0" borderId="0"/>
    <xf numFmtId="0" fontId="26" fillId="0" borderId="0"/>
    <xf numFmtId="0" fontId="26" fillId="0" borderId="0"/>
    <xf numFmtId="0" fontId="26" fillId="0" borderId="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166" fontId="26" fillId="0" borderId="0" applyFill="0" applyBorder="0" applyAlignment="0" applyProtection="0"/>
    <xf numFmtId="166" fontId="26" fillId="0" borderId="0" applyFill="0" applyBorder="0" applyAlignment="0" applyProtection="0"/>
    <xf numFmtId="166" fontId="26" fillId="0" borderId="0" applyFill="0" applyBorder="0" applyAlignment="0" applyProtection="0"/>
    <xf numFmtId="166" fontId="26" fillId="0" borderId="0" applyFill="0" applyBorder="0" applyAlignment="0" applyProtection="0"/>
    <xf numFmtId="166" fontId="26" fillId="0" borderId="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6" applyNumberFormat="0" applyFill="0" applyAlignment="0" applyProtection="0"/>
    <xf numFmtId="0" fontId="16"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17" fillId="0" borderId="6"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8" fillId="0" borderId="7" applyNumberFormat="0" applyFill="0" applyAlignment="0" applyProtection="0"/>
    <xf numFmtId="0" fontId="18" fillId="0" borderId="7" applyNumberFormat="0" applyFill="0" applyAlignment="0" applyProtection="0"/>
    <xf numFmtId="0" fontId="18" fillId="0" borderId="7" applyNumberFormat="0" applyFill="0" applyAlignment="0" applyProtection="0"/>
    <xf numFmtId="0" fontId="18" fillId="0" borderId="7" applyNumberFormat="0" applyFill="0" applyAlignment="0" applyProtection="0"/>
    <xf numFmtId="0" fontId="19" fillId="0" borderId="8"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31" fillId="0" borderId="0"/>
    <xf numFmtId="0" fontId="31" fillId="0" borderId="0"/>
    <xf numFmtId="0" fontId="26" fillId="0" borderId="0"/>
    <xf numFmtId="0" fontId="26" fillId="0" borderId="0"/>
    <xf numFmtId="0" fontId="26" fillId="0" borderId="0"/>
    <xf numFmtId="0" fontId="26" fillId="0" borderId="0"/>
    <xf numFmtId="0" fontId="26" fillId="0" borderId="0"/>
    <xf numFmtId="0" fontId="26" fillId="0" borderId="0"/>
    <xf numFmtId="9" fontId="26" fillId="0" borderId="0" applyFont="0" applyFill="0" applyBorder="0" applyAlignment="0" applyProtection="0"/>
    <xf numFmtId="9" fontId="26"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6" fillId="1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26" fillId="25" borderId="4"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0" fontId="12" fillId="17" borderId="5" applyNumberFormat="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cellStyleXfs>
  <cellXfs count="261">
    <xf numFmtId="0" fontId="0" fillId="0" borderId="0" xfId="0"/>
    <xf numFmtId="0" fontId="0" fillId="0" borderId="0" xfId="0" applyAlignment="1">
      <alignment wrapText="1"/>
    </xf>
    <xf numFmtId="0" fontId="0" fillId="0" borderId="0" xfId="0" applyFill="1" applyAlignment="1">
      <alignment wrapText="1"/>
    </xf>
    <xf numFmtId="0" fontId="27" fillId="0" borderId="0" xfId="0" applyFont="1" applyFill="1" applyBorder="1" applyAlignment="1">
      <alignment vertical="center" wrapText="1"/>
    </xf>
    <xf numFmtId="0" fontId="0" fillId="0" borderId="0" xfId="0" applyFont="1" applyFill="1" applyAlignment="1">
      <alignment horizontal="left" wrapText="1"/>
    </xf>
    <xf numFmtId="43" fontId="0" fillId="0" borderId="0" xfId="0" applyNumberFormat="1" applyAlignment="1">
      <alignment wrapText="1"/>
    </xf>
    <xf numFmtId="9" fontId="21" fillId="0" borderId="0" xfId="201" applyFont="1" applyFill="1" applyBorder="1" applyAlignment="1">
      <alignment vertical="center" wrapText="1"/>
    </xf>
    <xf numFmtId="10" fontId="21" fillId="0" borderId="0" xfId="201" applyNumberFormat="1" applyFont="1" applyFill="1" applyBorder="1" applyAlignment="1">
      <alignment vertical="center" wrapText="1"/>
    </xf>
    <xf numFmtId="0" fontId="26" fillId="0" borderId="0" xfId="197" applyAlignment="1">
      <alignment vertical="center"/>
    </xf>
    <xf numFmtId="0" fontId="29" fillId="0" borderId="26" xfId="0" applyFont="1" applyBorder="1" applyAlignment="1" applyProtection="1">
      <alignment horizontal="center" vertical="center"/>
      <protection locked="0"/>
    </xf>
    <xf numFmtId="0" fontId="31" fillId="28" borderId="26" xfId="0" applyFont="1" applyFill="1" applyBorder="1" applyAlignment="1" applyProtection="1">
      <alignment vertical="center"/>
      <protection locked="0"/>
    </xf>
    <xf numFmtId="0" fontId="29" fillId="28" borderId="20" xfId="0" applyFont="1" applyFill="1" applyBorder="1" applyAlignment="1" applyProtection="1">
      <alignment horizontal="center" vertical="center"/>
      <protection locked="0"/>
    </xf>
    <xf numFmtId="0" fontId="29" fillId="28" borderId="24" xfId="0" applyFont="1" applyFill="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0" fontId="29" fillId="28" borderId="26" xfId="0" applyFont="1" applyFill="1" applyBorder="1" applyAlignment="1" applyProtection="1">
      <alignment horizontal="center" vertical="center"/>
      <protection locked="0"/>
    </xf>
    <xf numFmtId="10" fontId="26" fillId="0" borderId="0" xfId="197" applyNumberFormat="1" applyAlignment="1">
      <alignment vertical="center"/>
    </xf>
    <xf numFmtId="0" fontId="29" fillId="0" borderId="20" xfId="0" applyFont="1" applyBorder="1" applyAlignment="1" applyProtection="1">
      <alignment horizontal="center" vertical="center"/>
      <protection locked="0"/>
    </xf>
    <xf numFmtId="0" fontId="29" fillId="0" borderId="24" xfId="0" applyFont="1" applyBorder="1" applyAlignment="1" applyProtection="1">
      <alignment horizontal="center" vertical="center"/>
      <protection locked="0"/>
    </xf>
    <xf numFmtId="0" fontId="31" fillId="0" borderId="26" xfId="0" applyFont="1" applyBorder="1" applyAlignment="1" applyProtection="1">
      <alignment vertical="center"/>
      <protection locked="0"/>
    </xf>
    <xf numFmtId="0" fontId="31" fillId="0" borderId="26" xfId="0" applyFont="1" applyBorder="1" applyAlignment="1" applyProtection="1">
      <alignment vertical="center" wrapText="1"/>
      <protection locked="0"/>
    </xf>
    <xf numFmtId="0" fontId="31" fillId="0" borderId="25" xfId="0" applyFont="1" applyBorder="1" applyAlignment="1" applyProtection="1">
      <alignment vertical="center"/>
      <protection locked="0"/>
    </xf>
    <xf numFmtId="0" fontId="29" fillId="0" borderId="20" xfId="0" applyFont="1" applyBorder="1" applyAlignment="1" applyProtection="1">
      <alignment vertical="center"/>
      <protection locked="0"/>
    </xf>
    <xf numFmtId="0" fontId="29" fillId="0" borderId="0" xfId="0" applyFont="1" applyBorder="1" applyAlignment="1" applyProtection="1">
      <alignment vertical="center"/>
      <protection locked="0"/>
    </xf>
    <xf numFmtId="0" fontId="29" fillId="0" borderId="19" xfId="0" applyFont="1" applyBorder="1" applyAlignment="1" applyProtection="1">
      <alignment horizontal="center" vertical="center"/>
      <protection locked="0"/>
    </xf>
    <xf numFmtId="0" fontId="29" fillId="28" borderId="19" xfId="0" applyFont="1" applyFill="1" applyBorder="1" applyAlignment="1" applyProtection="1">
      <alignment horizontal="center" vertical="center"/>
      <protection locked="0"/>
    </xf>
    <xf numFmtId="0" fontId="29" fillId="28" borderId="0" xfId="0" applyFont="1" applyFill="1" applyBorder="1" applyAlignment="1" applyProtection="1">
      <alignment horizontal="center" vertical="center"/>
      <protection locked="0"/>
    </xf>
    <xf numFmtId="0" fontId="31" fillId="28" borderId="0" xfId="0" applyFont="1" applyFill="1" applyBorder="1" applyAlignment="1" applyProtection="1">
      <alignment vertical="center"/>
      <protection locked="0"/>
    </xf>
    <xf numFmtId="0" fontId="31" fillId="28" borderId="22" xfId="0" applyFont="1" applyFill="1" applyBorder="1" applyAlignment="1" applyProtection="1">
      <alignment horizontal="center" vertical="center"/>
      <protection locked="0"/>
    </xf>
    <xf numFmtId="0" fontId="31" fillId="28" borderId="21" xfId="0" applyFont="1" applyFill="1" applyBorder="1" applyAlignment="1" applyProtection="1">
      <alignment horizontal="center" vertical="center"/>
      <protection locked="0"/>
    </xf>
    <xf numFmtId="0" fontId="32" fillId="30" borderId="14" xfId="0" applyFont="1" applyFill="1" applyBorder="1" applyAlignment="1">
      <alignment horizontal="left" vertical="center"/>
    </xf>
    <xf numFmtId="0" fontId="34" fillId="27" borderId="14" xfId="0" applyFont="1" applyFill="1" applyBorder="1" applyAlignment="1">
      <alignment vertical="center" wrapText="1"/>
    </xf>
    <xf numFmtId="0" fontId="29" fillId="0" borderId="29" xfId="0" applyFont="1" applyBorder="1" applyAlignment="1" applyProtection="1">
      <alignment vertical="center"/>
      <protection locked="0"/>
    </xf>
    <xf numFmtId="0" fontId="29" fillId="0" borderId="30" xfId="0" applyFont="1" applyBorder="1" applyAlignment="1" applyProtection="1">
      <alignment horizontal="center" vertical="center"/>
      <protection locked="0"/>
    </xf>
    <xf numFmtId="0" fontId="29" fillId="28" borderId="30" xfId="0" applyFont="1" applyFill="1" applyBorder="1" applyAlignment="1" applyProtection="1">
      <alignment vertical="center"/>
      <protection locked="0"/>
    </xf>
    <xf numFmtId="0" fontId="29" fillId="28" borderId="31" xfId="0" applyFont="1" applyFill="1" applyBorder="1" applyAlignment="1" applyProtection="1">
      <alignment vertical="center"/>
      <protection locked="0"/>
    </xf>
    <xf numFmtId="0" fontId="31" fillId="28" borderId="32" xfId="0" applyFont="1" applyFill="1" applyBorder="1" applyAlignment="1" applyProtection="1">
      <alignment vertical="center"/>
      <protection locked="0"/>
    </xf>
    <xf numFmtId="10" fontId="31" fillId="28" borderId="33" xfId="201" applyNumberFormat="1" applyFont="1" applyFill="1" applyBorder="1" applyAlignment="1" applyProtection="1">
      <alignment vertical="center"/>
      <protection locked="0"/>
    </xf>
    <xf numFmtId="0" fontId="31" fillId="0" borderId="34" xfId="0" applyFont="1" applyBorder="1" applyAlignment="1" applyProtection="1">
      <alignment vertical="center"/>
      <protection locked="0"/>
    </xf>
    <xf numFmtId="10" fontId="29" fillId="0" borderId="35" xfId="201" applyNumberFormat="1" applyFont="1" applyBorder="1" applyAlignment="1" applyProtection="1">
      <alignment horizontal="right" vertical="center"/>
    </xf>
    <xf numFmtId="0" fontId="31" fillId="0" borderId="11" xfId="0" applyFont="1" applyBorder="1" applyAlignment="1" applyProtection="1">
      <alignment vertical="center"/>
      <protection locked="0"/>
    </xf>
    <xf numFmtId="0" fontId="31" fillId="0" borderId="28" xfId="0" applyFont="1" applyBorder="1" applyAlignment="1" applyProtection="1">
      <alignment vertical="center"/>
      <protection locked="0"/>
    </xf>
    <xf numFmtId="0" fontId="29" fillId="0" borderId="36" xfId="0" applyFont="1" applyBorder="1" applyAlignment="1" applyProtection="1">
      <alignment vertical="center"/>
      <protection locked="0"/>
    </xf>
    <xf numFmtId="0" fontId="29" fillId="28" borderId="18" xfId="0" applyFont="1" applyFill="1" applyBorder="1" applyAlignment="1" applyProtection="1">
      <alignment horizontal="center" vertical="center"/>
      <protection locked="0"/>
    </xf>
    <xf numFmtId="0" fontId="29" fillId="28" borderId="18" xfId="0" applyFont="1" applyFill="1" applyBorder="1" applyAlignment="1" applyProtection="1">
      <alignment vertical="center"/>
      <protection locked="0"/>
    </xf>
    <xf numFmtId="0" fontId="29" fillId="28" borderId="37" xfId="0" applyFont="1" applyFill="1" applyBorder="1" applyAlignment="1" applyProtection="1">
      <alignment vertical="center"/>
      <protection locked="0"/>
    </xf>
    <xf numFmtId="0" fontId="31" fillId="0" borderId="32" xfId="0" applyFont="1" applyBorder="1" applyAlignment="1" applyProtection="1">
      <alignment vertical="center"/>
      <protection locked="0"/>
    </xf>
    <xf numFmtId="0" fontId="29" fillId="0" borderId="18" xfId="0" applyFont="1" applyBorder="1" applyAlignment="1" applyProtection="1">
      <alignment horizontal="center" vertical="center"/>
      <protection locked="0"/>
    </xf>
    <xf numFmtId="0" fontId="29" fillId="0" borderId="18" xfId="0" applyFont="1" applyBorder="1" applyAlignment="1" applyProtection="1">
      <alignment vertical="center"/>
      <protection locked="0"/>
    </xf>
    <xf numFmtId="0" fontId="29" fillId="0" borderId="37" xfId="0" applyFont="1" applyBorder="1" applyAlignment="1" applyProtection="1">
      <alignment vertical="center"/>
      <protection locked="0"/>
    </xf>
    <xf numFmtId="10" fontId="31" fillId="0" borderId="33" xfId="201" applyNumberFormat="1" applyFont="1" applyBorder="1" applyAlignment="1" applyProtection="1">
      <alignment vertical="center"/>
    </xf>
    <xf numFmtId="10" fontId="31" fillId="0" borderId="28" xfId="201" applyNumberFormat="1" applyFont="1" applyBorder="1" applyAlignment="1" applyProtection="1">
      <alignment vertical="center"/>
    </xf>
    <xf numFmtId="10" fontId="29" fillId="0" borderId="28" xfId="201" applyNumberFormat="1" applyFont="1" applyBorder="1" applyAlignment="1" applyProtection="1">
      <alignment horizontal="right" vertical="center"/>
    </xf>
    <xf numFmtId="0" fontId="29" fillId="0" borderId="24" xfId="0" applyFont="1" applyBorder="1" applyAlignment="1" applyProtection="1">
      <alignment vertical="center"/>
      <protection locked="0"/>
    </xf>
    <xf numFmtId="0" fontId="31" fillId="28" borderId="38" xfId="0" applyFont="1" applyFill="1" applyBorder="1" applyAlignment="1" applyProtection="1">
      <alignment vertical="center"/>
      <protection locked="0"/>
    </xf>
    <xf numFmtId="10" fontId="31" fillId="0" borderId="33" xfId="201" applyNumberFormat="1" applyFont="1" applyBorder="1" applyAlignment="1" applyProtection="1">
      <alignment vertical="center"/>
      <protection locked="0"/>
    </xf>
    <xf numFmtId="0" fontId="31" fillId="28" borderId="39" xfId="0" applyFont="1" applyFill="1" applyBorder="1" applyAlignment="1" applyProtection="1">
      <alignment vertical="center"/>
      <protection locked="0"/>
    </xf>
    <xf numFmtId="10" fontId="29" fillId="0" borderId="37" xfId="201" applyNumberFormat="1" applyFont="1" applyBorder="1" applyAlignment="1" applyProtection="1">
      <alignment vertical="center"/>
    </xf>
    <xf numFmtId="0" fontId="31" fillId="28" borderId="11" xfId="0" applyFont="1" applyFill="1" applyBorder="1" applyAlignment="1" applyProtection="1">
      <alignment vertical="center"/>
      <protection locked="0"/>
    </xf>
    <xf numFmtId="0" fontId="31" fillId="28" borderId="28" xfId="0" applyFont="1" applyFill="1" applyBorder="1" applyAlignment="1" applyProtection="1">
      <alignment vertical="center"/>
      <protection locked="0"/>
    </xf>
    <xf numFmtId="0" fontId="29" fillId="28" borderId="34" xfId="0" applyFont="1" applyFill="1" applyBorder="1" applyAlignment="1" applyProtection="1">
      <alignment horizontal="left" vertical="center"/>
      <protection locked="0"/>
    </xf>
    <xf numFmtId="0" fontId="31" fillId="28" borderId="20" xfId="0" applyFont="1" applyFill="1" applyBorder="1" applyAlignment="1" applyProtection="1">
      <alignment horizontal="center" vertical="center"/>
      <protection locked="0"/>
    </xf>
    <xf numFmtId="0" fontId="31" fillId="28" borderId="35" xfId="0" applyFont="1" applyFill="1" applyBorder="1" applyAlignment="1" applyProtection="1">
      <alignment horizontal="center" vertical="center"/>
      <protection locked="0"/>
    </xf>
    <xf numFmtId="0" fontId="31" fillId="28" borderId="40" xfId="0" applyFont="1" applyFill="1" applyBorder="1" applyAlignment="1" applyProtection="1">
      <alignment horizontal="center" vertical="center"/>
      <protection locked="0"/>
    </xf>
    <xf numFmtId="175" fontId="1" fillId="0" borderId="0" xfId="204" applyNumberFormat="1" applyFont="1" applyFill="1" applyBorder="1" applyAlignment="1" applyProtection="1">
      <alignment vertical="center"/>
    </xf>
    <xf numFmtId="10" fontId="1" fillId="0" borderId="0" xfId="202" applyNumberFormat="1" applyFont="1" applyFill="1" applyBorder="1" applyAlignment="1" applyProtection="1">
      <alignment vertical="center"/>
    </xf>
    <xf numFmtId="0" fontId="32" fillId="30" borderId="44" xfId="0" applyFont="1" applyFill="1" applyBorder="1" applyAlignment="1">
      <alignment horizontal="left" vertical="center"/>
    </xf>
    <xf numFmtId="0" fontId="34" fillId="27" borderId="44" xfId="0" applyFont="1" applyFill="1" applyBorder="1" applyAlignment="1">
      <alignment vertical="center" wrapText="1"/>
    </xf>
    <xf numFmtId="0" fontId="29" fillId="0" borderId="44" xfId="0" applyFont="1" applyBorder="1" applyAlignment="1" applyProtection="1">
      <alignment vertical="center"/>
      <protection locked="0"/>
    </xf>
    <xf numFmtId="0" fontId="29" fillId="0" borderId="44" xfId="0" applyFont="1" applyBorder="1" applyAlignment="1" applyProtection="1">
      <alignment horizontal="center" vertical="center"/>
      <protection locked="0"/>
    </xf>
    <xf numFmtId="0" fontId="29" fillId="28" borderId="44" xfId="0" applyFont="1" applyFill="1" applyBorder="1" applyAlignment="1" applyProtection="1">
      <alignment vertical="center"/>
      <protection locked="0"/>
    </xf>
    <xf numFmtId="10" fontId="31" fillId="28" borderId="26" xfId="201" applyNumberFormat="1" applyFont="1" applyFill="1" applyBorder="1" applyAlignment="1" applyProtection="1">
      <alignment vertical="center"/>
      <protection locked="0"/>
    </xf>
    <xf numFmtId="0" fontId="31" fillId="0" borderId="45" xfId="0" applyFont="1" applyBorder="1" applyAlignment="1" applyProtection="1">
      <alignment vertical="center"/>
      <protection locked="0"/>
    </xf>
    <xf numFmtId="0" fontId="29" fillId="28" borderId="46" xfId="0" applyFont="1" applyFill="1" applyBorder="1" applyAlignment="1" applyProtection="1">
      <alignment horizontal="center" vertical="center"/>
      <protection locked="0"/>
    </xf>
    <xf numFmtId="0" fontId="29" fillId="28" borderId="47" xfId="0" applyFont="1" applyFill="1" applyBorder="1" applyAlignment="1" applyProtection="1">
      <alignment horizontal="center" vertical="center"/>
      <protection locked="0"/>
    </xf>
    <xf numFmtId="10" fontId="29" fillId="0" borderId="47" xfId="201" applyNumberFormat="1" applyFont="1" applyBorder="1" applyAlignment="1" applyProtection="1">
      <alignment horizontal="right" vertical="center"/>
    </xf>
    <xf numFmtId="0" fontId="31" fillId="0" borderId="48" xfId="0" applyFont="1" applyBorder="1" applyAlignment="1" applyProtection="1">
      <alignment vertical="center"/>
      <protection locked="0"/>
    </xf>
    <xf numFmtId="0" fontId="29" fillId="28" borderId="44" xfId="0" applyFont="1" applyFill="1" applyBorder="1" applyAlignment="1" applyProtection="1">
      <alignment horizontal="center" vertical="center"/>
      <protection locked="0"/>
    </xf>
    <xf numFmtId="0" fontId="29" fillId="0" borderId="46" xfId="0" applyFont="1" applyBorder="1" applyAlignment="1" applyProtection="1">
      <alignment horizontal="center" vertical="center"/>
      <protection locked="0"/>
    </xf>
    <xf numFmtId="0" fontId="29" fillId="0" borderId="47" xfId="0" applyFont="1" applyBorder="1" applyAlignment="1" applyProtection="1">
      <alignment horizontal="center" vertical="center"/>
      <protection locked="0"/>
    </xf>
    <xf numFmtId="10" fontId="31" fillId="0" borderId="26" xfId="201" applyNumberFormat="1" applyFont="1" applyBorder="1" applyAlignment="1" applyProtection="1">
      <alignment vertical="center"/>
    </xf>
    <xf numFmtId="0" fontId="29" fillId="0" borderId="46" xfId="0" applyFont="1" applyBorder="1" applyAlignment="1" applyProtection="1">
      <alignment vertical="center"/>
      <protection locked="0"/>
    </xf>
    <xf numFmtId="10" fontId="29" fillId="0" borderId="25" xfId="201" applyNumberFormat="1" applyFont="1" applyBorder="1" applyAlignment="1" applyProtection="1">
      <alignment horizontal="right" vertical="center"/>
    </xf>
    <xf numFmtId="0" fontId="29" fillId="0" borderId="49" xfId="0" applyFont="1" applyBorder="1" applyAlignment="1" applyProtection="1">
      <alignment vertical="center"/>
      <protection locked="0"/>
    </xf>
    <xf numFmtId="0" fontId="29" fillId="0" borderId="50" xfId="0" applyFont="1" applyBorder="1" applyAlignment="1" applyProtection="1">
      <alignment horizontal="center" vertical="center"/>
      <protection locked="0"/>
    </xf>
    <xf numFmtId="0" fontId="29" fillId="0" borderId="50" xfId="0" applyFont="1" applyBorder="1" applyAlignment="1" applyProtection="1">
      <alignment vertical="center"/>
      <protection locked="0"/>
    </xf>
    <xf numFmtId="0" fontId="31" fillId="28" borderId="23" xfId="0" applyFont="1" applyFill="1" applyBorder="1" applyAlignment="1" applyProtection="1">
      <alignment vertical="center"/>
      <protection locked="0"/>
    </xf>
    <xf numFmtId="10" fontId="31" fillId="0" borderId="26" xfId="201" applyNumberFormat="1" applyFont="1" applyBorder="1" applyAlignment="1" applyProtection="1">
      <alignment vertical="center"/>
      <protection locked="0"/>
    </xf>
    <xf numFmtId="0" fontId="31" fillId="28" borderId="27" xfId="0" applyFont="1" applyFill="1" applyBorder="1" applyAlignment="1" applyProtection="1">
      <alignment vertical="center"/>
      <protection locked="0"/>
    </xf>
    <xf numFmtId="10" fontId="29" fillId="0" borderId="44" xfId="201" applyNumberFormat="1" applyFont="1" applyBorder="1" applyAlignment="1" applyProtection="1">
      <alignment vertical="center"/>
    </xf>
    <xf numFmtId="0" fontId="31" fillId="28" borderId="48" xfId="0" applyFont="1" applyFill="1" applyBorder="1" applyAlignment="1" applyProtection="1">
      <alignment vertical="center"/>
      <protection locked="0"/>
    </xf>
    <xf numFmtId="0" fontId="31" fillId="28" borderId="25" xfId="0" applyFont="1" applyFill="1" applyBorder="1" applyAlignment="1" applyProtection="1">
      <alignment vertical="center"/>
      <protection locked="0"/>
    </xf>
    <xf numFmtId="0" fontId="31" fillId="28" borderId="44" xfId="0" applyFont="1" applyFill="1" applyBorder="1" applyAlignment="1" applyProtection="1">
      <alignment horizontal="center" vertical="center"/>
      <protection locked="0"/>
    </xf>
    <xf numFmtId="0" fontId="31" fillId="28" borderId="51" xfId="0" applyFont="1" applyFill="1" applyBorder="1" applyAlignment="1" applyProtection="1">
      <alignment horizontal="center" vertical="center"/>
      <protection locked="0"/>
    </xf>
    <xf numFmtId="0" fontId="0" fillId="0" borderId="52" xfId="0" applyBorder="1" applyAlignment="1">
      <alignment horizontal="center" vertical="center"/>
    </xf>
    <xf numFmtId="0" fontId="0" fillId="0" borderId="50" xfId="0" applyBorder="1" applyAlignment="1">
      <alignment horizontal="center" vertical="center"/>
    </xf>
    <xf numFmtId="0" fontId="31" fillId="28" borderId="49" xfId="0" applyFont="1" applyFill="1" applyBorder="1" applyAlignment="1" applyProtection="1">
      <alignment horizontal="center" vertical="center"/>
      <protection locked="0"/>
    </xf>
    <xf numFmtId="10" fontId="29" fillId="28" borderId="26" xfId="0" applyNumberFormat="1" applyFont="1" applyFill="1" applyBorder="1" applyAlignment="1" applyProtection="1">
      <alignment horizontal="right" vertical="center"/>
      <protection locked="0"/>
    </xf>
    <xf numFmtId="10" fontId="29" fillId="28" borderId="23" xfId="0" applyNumberFormat="1" applyFont="1" applyFill="1" applyBorder="1" applyAlignment="1" applyProtection="1">
      <alignment horizontal="center" vertical="center"/>
      <protection locked="0"/>
    </xf>
    <xf numFmtId="164" fontId="21" fillId="0" borderId="55" xfId="122" applyFont="1" applyFill="1" applyBorder="1" applyAlignment="1" applyProtection="1">
      <alignment horizontal="right" vertical="center" wrapText="1"/>
    </xf>
    <xf numFmtId="0" fontId="21" fillId="0" borderId="55" xfId="0" applyFont="1" applyBorder="1" applyAlignment="1">
      <alignment vertical="center" wrapText="1"/>
    </xf>
    <xf numFmtId="0" fontId="21" fillId="0" borderId="56" xfId="0" applyFont="1" applyBorder="1" applyAlignment="1">
      <alignment vertical="center" wrapText="1"/>
    </xf>
    <xf numFmtId="0" fontId="21" fillId="0" borderId="0" xfId="0" applyFont="1" applyBorder="1" applyAlignment="1">
      <alignment horizontal="right" vertical="center" wrapText="1"/>
    </xf>
    <xf numFmtId="164" fontId="21" fillId="0" borderId="0" xfId="122" applyFont="1" applyFill="1" applyBorder="1" applyAlignment="1" applyProtection="1">
      <alignment horizontal="right" vertical="center" wrapText="1"/>
    </xf>
    <xf numFmtId="0" fontId="21" fillId="0" borderId="0" xfId="0" applyFont="1" applyBorder="1" applyAlignment="1">
      <alignment vertical="center" wrapText="1"/>
    </xf>
    <xf numFmtId="0" fontId="21" fillId="0" borderId="28" xfId="0" applyFont="1" applyBorder="1" applyAlignment="1">
      <alignment vertical="center" wrapText="1"/>
    </xf>
    <xf numFmtId="10" fontId="28" fillId="0" borderId="57" xfId="0" applyNumberFormat="1" applyFont="1" applyFill="1" applyBorder="1" applyAlignment="1">
      <alignment vertical="center" wrapText="1"/>
    </xf>
    <xf numFmtId="167" fontId="28" fillId="0" borderId="58" xfId="0" applyNumberFormat="1" applyFont="1" applyFill="1" applyBorder="1" applyAlignment="1">
      <alignment horizontal="left" vertical="center" wrapText="1"/>
    </xf>
    <xf numFmtId="0" fontId="28" fillId="0" borderId="58" xfId="0" applyFont="1" applyFill="1" applyBorder="1" applyAlignment="1">
      <alignment horizontal="justify" vertical="center" wrapText="1"/>
    </xf>
    <xf numFmtId="0" fontId="28" fillId="0" borderId="58" xfId="0" applyFont="1" applyFill="1" applyBorder="1" applyAlignment="1">
      <alignment horizontal="center" vertical="center" wrapText="1"/>
    </xf>
    <xf numFmtId="0" fontId="28" fillId="0" borderId="58" xfId="0" applyFont="1" applyFill="1" applyBorder="1" applyAlignment="1">
      <alignment horizontal="right" vertical="center" wrapText="1"/>
    </xf>
    <xf numFmtId="164" fontId="28" fillId="0" borderId="58" xfId="122" applyFont="1" applyFill="1" applyBorder="1" applyAlignment="1" applyProtection="1">
      <alignment horizontal="right" vertical="center" wrapText="1"/>
    </xf>
    <xf numFmtId="0" fontId="28" fillId="0" borderId="58" xfId="0" applyFont="1" applyFill="1" applyBorder="1" applyAlignment="1">
      <alignment vertical="center" wrapText="1"/>
    </xf>
    <xf numFmtId="173" fontId="28" fillId="0" borderId="58" xfId="0" applyNumberFormat="1" applyFont="1" applyFill="1" applyBorder="1" applyAlignment="1">
      <alignment horizontal="right" vertical="center" wrapText="1"/>
    </xf>
    <xf numFmtId="167" fontId="21" fillId="8" borderId="58" xfId="0" applyNumberFormat="1" applyFont="1" applyFill="1" applyBorder="1" applyAlignment="1">
      <alignment horizontal="center" vertical="center" wrapText="1"/>
    </xf>
    <xf numFmtId="0" fontId="22" fillId="8" borderId="59" xfId="0" applyFont="1" applyFill="1" applyBorder="1" applyAlignment="1">
      <alignment horizontal="center" vertical="center" wrapText="1"/>
    </xf>
    <xf numFmtId="0" fontId="21" fillId="8" borderId="60" xfId="0" applyFont="1" applyFill="1" applyBorder="1" applyAlignment="1">
      <alignment horizontal="center" vertical="center" wrapText="1"/>
    </xf>
    <xf numFmtId="4" fontId="21" fillId="8" borderId="60" xfId="0" applyNumberFormat="1" applyFont="1" applyFill="1" applyBorder="1" applyAlignment="1">
      <alignment horizontal="center" vertical="center" wrapText="1"/>
    </xf>
    <xf numFmtId="164" fontId="21" fillId="8" borderId="60" xfId="122" applyFont="1" applyFill="1" applyBorder="1" applyAlignment="1" applyProtection="1">
      <alignment horizontal="center" vertical="center" wrapText="1"/>
    </xf>
    <xf numFmtId="167" fontId="23" fillId="26" borderId="58" xfId="0" applyNumberFormat="1" applyFont="1" applyFill="1" applyBorder="1" applyAlignment="1">
      <alignment horizontal="center" vertical="center" wrapText="1"/>
    </xf>
    <xf numFmtId="0" fontId="24" fillId="0" borderId="58" xfId="0" applyFont="1" applyBorder="1" applyAlignment="1">
      <alignment horizontal="left" vertical="center" wrapText="1"/>
    </xf>
    <xf numFmtId="0" fontId="24" fillId="0" borderId="58" xfId="0" applyFont="1" applyFill="1" applyBorder="1" applyAlignment="1">
      <alignment horizontal="center" vertical="center" wrapText="1"/>
    </xf>
    <xf numFmtId="166" fontId="24" fillId="0" borderId="58" xfId="146" applyFont="1" applyFill="1" applyBorder="1" applyAlignment="1" applyProtection="1">
      <alignment horizontal="center" vertical="center" wrapText="1"/>
    </xf>
    <xf numFmtId="164" fontId="24" fillId="0" borderId="58" xfId="122" applyFont="1" applyFill="1" applyBorder="1" applyAlignment="1" applyProtection="1">
      <alignment horizontal="center" vertical="center" wrapText="1"/>
    </xf>
    <xf numFmtId="164" fontId="25" fillId="0" borderId="58" xfId="122" applyFont="1" applyFill="1" applyBorder="1" applyAlignment="1" applyProtection="1">
      <alignment horizontal="right" vertical="center" wrapText="1"/>
    </xf>
    <xf numFmtId="0" fontId="0" fillId="0" borderId="58" xfId="0" applyBorder="1" applyAlignment="1">
      <alignment wrapText="1"/>
    </xf>
    <xf numFmtId="43" fontId="0" fillId="0" borderId="58" xfId="0" applyNumberFormat="1" applyBorder="1" applyAlignment="1">
      <alignment wrapText="1"/>
    </xf>
    <xf numFmtId="172" fontId="24" fillId="0" borderId="58" xfId="122" applyNumberFormat="1" applyFont="1" applyFill="1" applyBorder="1" applyAlignment="1" applyProtection="1">
      <alignment horizontal="center" vertical="center" wrapText="1"/>
    </xf>
    <xf numFmtId="167" fontId="21" fillId="8" borderId="59" xfId="0" applyNumberFormat="1" applyFont="1" applyFill="1" applyBorder="1" applyAlignment="1">
      <alignment horizontal="center" vertical="center" wrapText="1"/>
    </xf>
    <xf numFmtId="165" fontId="21" fillId="8" borderId="60" xfId="127" applyFont="1" applyFill="1" applyBorder="1" applyAlignment="1" applyProtection="1">
      <alignment vertical="center" wrapText="1"/>
    </xf>
    <xf numFmtId="164" fontId="21" fillId="8" borderId="60" xfId="122" applyFont="1" applyFill="1" applyBorder="1" applyAlignment="1" applyProtection="1">
      <alignment vertical="center" wrapText="1"/>
    </xf>
    <xf numFmtId="165" fontId="21" fillId="8" borderId="61" xfId="127" applyFont="1" applyFill="1" applyBorder="1" applyAlignment="1" applyProtection="1">
      <alignment vertical="center" wrapText="1"/>
    </xf>
    <xf numFmtId="0" fontId="23" fillId="8" borderId="60" xfId="0" applyFont="1" applyFill="1" applyBorder="1" applyAlignment="1">
      <alignment horizontal="center" vertical="center" wrapText="1"/>
    </xf>
    <xf numFmtId="166" fontId="23" fillId="8" borderId="60" xfId="146" applyFont="1" applyFill="1" applyBorder="1" applyAlignment="1" applyProtection="1">
      <alignment horizontal="center" vertical="center" wrapText="1"/>
    </xf>
    <xf numFmtId="164" fontId="23" fillId="8" borderId="60" xfId="122" applyFont="1" applyFill="1" applyBorder="1" applyAlignment="1" applyProtection="1">
      <alignment horizontal="center" vertical="center" wrapText="1"/>
    </xf>
    <xf numFmtId="164" fontId="25" fillId="8" borderId="60" xfId="122" applyFont="1" applyFill="1" applyBorder="1" applyAlignment="1" applyProtection="1">
      <alignment horizontal="right" vertical="center" wrapText="1"/>
    </xf>
    <xf numFmtId="164" fontId="25" fillId="8" borderId="61" xfId="122" applyFont="1" applyFill="1" applyBorder="1" applyAlignment="1" applyProtection="1">
      <alignment horizontal="right" vertical="center" wrapText="1"/>
    </xf>
    <xf numFmtId="0" fontId="24" fillId="8" borderId="60" xfId="0" applyFont="1" applyFill="1" applyBorder="1" applyAlignment="1">
      <alignment horizontal="justify" vertical="center" wrapText="1"/>
    </xf>
    <xf numFmtId="166" fontId="24" fillId="8" borderId="60" xfId="146" applyFont="1" applyFill="1" applyBorder="1" applyAlignment="1" applyProtection="1">
      <alignment horizontal="justify" vertical="center" wrapText="1"/>
    </xf>
    <xf numFmtId="164" fontId="24" fillId="8" borderId="60" xfId="122" applyFont="1" applyFill="1" applyBorder="1" applyAlignment="1" applyProtection="1">
      <alignment horizontal="justify" vertical="center" wrapText="1"/>
    </xf>
    <xf numFmtId="0" fontId="24" fillId="8" borderId="60" xfId="0" applyFont="1" applyFill="1" applyBorder="1" applyAlignment="1">
      <alignment horizontal="center" vertical="center" wrapText="1"/>
    </xf>
    <xf numFmtId="164" fontId="21" fillId="8" borderId="61" xfId="122" applyFont="1" applyFill="1" applyBorder="1" applyAlignment="1" applyProtection="1">
      <alignment vertical="center" wrapText="1"/>
    </xf>
    <xf numFmtId="0" fontId="30" fillId="0" borderId="0" xfId="0" applyFont="1" applyFill="1" applyAlignment="1">
      <alignment wrapText="1"/>
    </xf>
    <xf numFmtId="165" fontId="21" fillId="8" borderId="60" xfId="127" applyFont="1" applyFill="1" applyBorder="1" applyAlignment="1" applyProtection="1">
      <alignment horizontal="right" vertical="center" wrapText="1"/>
    </xf>
    <xf numFmtId="164" fontId="21" fillId="8" borderId="60" xfId="122" applyFont="1" applyFill="1" applyBorder="1" applyAlignment="1" applyProtection="1">
      <alignment horizontal="right" vertical="center" wrapText="1"/>
    </xf>
    <xf numFmtId="164" fontId="21" fillId="8" borderId="61" xfId="122" applyFont="1" applyFill="1" applyBorder="1" applyAlignment="1" applyProtection="1">
      <alignment horizontal="right" vertical="center" wrapText="1"/>
    </xf>
    <xf numFmtId="165" fontId="28" fillId="8" borderId="60" xfId="127" applyFont="1" applyFill="1" applyBorder="1" applyAlignment="1" applyProtection="1">
      <alignment vertical="center" wrapText="1"/>
    </xf>
    <xf numFmtId="167" fontId="21" fillId="8" borderId="59" xfId="137" applyNumberFormat="1" applyFont="1" applyFill="1" applyBorder="1" applyAlignment="1">
      <alignment horizontal="center" vertical="center" wrapText="1"/>
    </xf>
    <xf numFmtId="165" fontId="21" fillId="8" borderId="60" xfId="128" applyFont="1" applyFill="1" applyBorder="1" applyAlignment="1" applyProtection="1">
      <alignment horizontal="right" vertical="center" wrapText="1"/>
    </xf>
    <xf numFmtId="165" fontId="21" fillId="8" borderId="60" xfId="128" applyFont="1" applyFill="1" applyBorder="1" applyAlignment="1" applyProtection="1">
      <alignment vertical="center" wrapText="1"/>
    </xf>
    <xf numFmtId="165" fontId="21" fillId="8" borderId="61" xfId="128" applyFont="1" applyFill="1" applyBorder="1" applyAlignment="1" applyProtection="1">
      <alignment vertical="center" wrapText="1"/>
    </xf>
    <xf numFmtId="0" fontId="0" fillId="0" borderId="0" xfId="0" applyFont="1" applyFill="1" applyBorder="1" applyAlignment="1">
      <alignment wrapText="1"/>
    </xf>
    <xf numFmtId="9" fontId="23" fillId="0" borderId="0" xfId="201" applyFont="1" applyFill="1" applyBorder="1" applyAlignment="1">
      <alignment wrapText="1"/>
    </xf>
    <xf numFmtId="10" fontId="23" fillId="0" borderId="0" xfId="201" applyNumberFormat="1" applyFont="1" applyFill="1" applyBorder="1" applyAlignment="1">
      <alignment wrapText="1"/>
    </xf>
    <xf numFmtId="166" fontId="26" fillId="0" borderId="0" xfId="146" applyFill="1" applyBorder="1" applyAlignment="1">
      <alignment wrapText="1"/>
    </xf>
    <xf numFmtId="43" fontId="0" fillId="0" borderId="0" xfId="0" applyNumberFormat="1" applyFont="1" applyFill="1" applyBorder="1" applyAlignment="1">
      <alignment wrapText="1"/>
    </xf>
    <xf numFmtId="10" fontId="21" fillId="0" borderId="0" xfId="201" applyNumberFormat="1" applyFont="1" applyFill="1" applyBorder="1" applyAlignment="1">
      <alignment wrapText="1"/>
    </xf>
    <xf numFmtId="0" fontId="27" fillId="0" borderId="0" xfId="0" applyFont="1" applyFill="1" applyBorder="1" applyAlignment="1">
      <alignment wrapText="1"/>
    </xf>
    <xf numFmtId="10" fontId="0" fillId="0" borderId="0" xfId="0" applyNumberFormat="1" applyFont="1" applyFill="1" applyBorder="1" applyAlignment="1">
      <alignment wrapText="1"/>
    </xf>
    <xf numFmtId="4" fontId="21" fillId="0" borderId="14" xfId="0" applyNumberFormat="1" applyFont="1" applyFill="1" applyBorder="1" applyAlignment="1">
      <alignment horizontal="center" wrapText="1"/>
    </xf>
    <xf numFmtId="9" fontId="21" fillId="0" borderId="0" xfId="201" applyFont="1" applyFill="1" applyBorder="1" applyAlignment="1">
      <alignment wrapText="1"/>
    </xf>
    <xf numFmtId="9" fontId="23" fillId="0" borderId="0" xfId="201" applyFont="1" applyAlignment="1">
      <alignment horizontal="justify" vertical="center" wrapText="1"/>
    </xf>
    <xf numFmtId="10" fontId="23" fillId="0" borderId="0" xfId="201" applyNumberFormat="1" applyFont="1" applyAlignment="1">
      <alignment horizontal="justify" vertical="center" wrapText="1"/>
    </xf>
    <xf numFmtId="0" fontId="23" fillId="0" borderId="0" xfId="0" applyFont="1" applyAlignment="1">
      <alignment horizontal="justify" vertical="center" wrapText="1"/>
    </xf>
    <xf numFmtId="0" fontId="0" fillId="0" borderId="0" xfId="0" applyFont="1" applyFill="1" applyAlignment="1">
      <alignment horizontal="center" wrapText="1"/>
    </xf>
    <xf numFmtId="9" fontId="0" fillId="0" borderId="0" xfId="201" applyFont="1" applyFill="1" applyBorder="1" applyAlignment="1">
      <alignment wrapText="1"/>
    </xf>
    <xf numFmtId="10" fontId="0" fillId="0" borderId="0" xfId="201" applyNumberFormat="1" applyFont="1" applyFill="1" applyBorder="1" applyAlignment="1">
      <alignment wrapText="1"/>
    </xf>
    <xf numFmtId="4" fontId="21" fillId="0" borderId="59" xfId="0" applyNumberFormat="1" applyFont="1" applyFill="1" applyBorder="1" applyAlignment="1">
      <alignment horizontal="center" wrapText="1"/>
    </xf>
    <xf numFmtId="4" fontId="21" fillId="0" borderId="0" xfId="0" applyNumberFormat="1" applyFont="1" applyFill="1" applyBorder="1" applyAlignment="1">
      <alignment horizontal="center" wrapText="1"/>
    </xf>
    <xf numFmtId="0" fontId="21" fillId="0" borderId="58" xfId="0" applyFont="1" applyFill="1" applyBorder="1" applyAlignment="1">
      <alignment vertical="center" wrapText="1"/>
    </xf>
    <xf numFmtId="0" fontId="21" fillId="0" borderId="55" xfId="0" applyFont="1" applyFill="1" applyBorder="1" applyAlignment="1">
      <alignment vertical="center" wrapText="1"/>
    </xf>
    <xf numFmtId="0" fontId="21" fillId="0" borderId="56" xfId="0" applyFont="1" applyFill="1" applyBorder="1" applyAlignment="1">
      <alignment vertical="center" wrapText="1"/>
    </xf>
    <xf numFmtId="0" fontId="21" fillId="0" borderId="62" xfId="0" applyFont="1" applyFill="1" applyBorder="1" applyAlignment="1">
      <alignment vertical="center" wrapText="1"/>
    </xf>
    <xf numFmtId="0" fontId="21" fillId="0" borderId="57" xfId="0" applyFont="1" applyFill="1" applyBorder="1" applyAlignment="1">
      <alignment vertical="center" wrapText="1"/>
    </xf>
    <xf numFmtId="0" fontId="21" fillId="0" borderId="54" xfId="0" applyFont="1" applyFill="1" applyBorder="1" applyAlignment="1">
      <alignment vertical="center" wrapText="1"/>
    </xf>
    <xf numFmtId="0" fontId="21" fillId="0" borderId="63" xfId="0" applyFont="1" applyFill="1" applyBorder="1" applyAlignment="1">
      <alignment vertical="center" wrapText="1"/>
    </xf>
    <xf numFmtId="0" fontId="21" fillId="0" borderId="64" xfId="0" applyFont="1" applyFill="1" applyBorder="1" applyAlignment="1">
      <alignment vertical="center" wrapText="1"/>
    </xf>
    <xf numFmtId="0" fontId="21" fillId="0" borderId="65" xfId="0" applyFont="1" applyFill="1" applyBorder="1" applyAlignment="1">
      <alignment vertical="center" wrapText="1"/>
    </xf>
    <xf numFmtId="49" fontId="21" fillId="8" borderId="58" xfId="0" applyNumberFormat="1" applyFont="1" applyFill="1" applyBorder="1" applyAlignment="1">
      <alignment horizontal="center" vertical="center" wrapText="1"/>
    </xf>
    <xf numFmtId="0" fontId="21" fillId="8" borderId="58" xfId="0" applyFont="1" applyFill="1" applyBorder="1" applyAlignment="1">
      <alignment horizontal="center" vertical="center" wrapText="1"/>
    </xf>
    <xf numFmtId="169" fontId="21" fillId="8" borderId="58" xfId="0" applyNumberFormat="1" applyFont="1" applyFill="1" applyBorder="1" applyAlignment="1">
      <alignment horizontal="center" vertical="center" wrapText="1"/>
    </xf>
    <xf numFmtId="4" fontId="21" fillId="0" borderId="58" xfId="0" applyNumberFormat="1" applyFont="1" applyBorder="1" applyAlignment="1">
      <alignment vertical="center" wrapText="1"/>
    </xf>
    <xf numFmtId="4" fontId="21" fillId="0" borderId="58" xfId="0" applyNumberFormat="1" applyFont="1" applyFill="1" applyBorder="1" applyAlignment="1">
      <alignment horizontal="right" vertical="center" wrapText="1"/>
    </xf>
    <xf numFmtId="10" fontId="23" fillId="28" borderId="58" xfId="0" applyNumberFormat="1" applyFont="1" applyFill="1" applyBorder="1" applyAlignment="1">
      <alignment horizontal="center" vertical="center" wrapText="1"/>
    </xf>
    <xf numFmtId="10" fontId="23" fillId="0" borderId="58" xfId="0" applyNumberFormat="1" applyFont="1" applyFill="1" applyBorder="1" applyAlignment="1">
      <alignment horizontal="center" vertical="center" wrapText="1"/>
    </xf>
    <xf numFmtId="49" fontId="21" fillId="0" borderId="58" xfId="0" applyNumberFormat="1" applyFont="1" applyBorder="1" applyAlignment="1">
      <alignment horizontal="center" vertical="center" wrapText="1"/>
    </xf>
    <xf numFmtId="4" fontId="23" fillId="28" borderId="58" xfId="0" applyNumberFormat="1" applyFont="1" applyFill="1" applyBorder="1" applyAlignment="1">
      <alignment horizontal="center" vertical="center" wrapText="1"/>
    </xf>
    <xf numFmtId="4" fontId="23" fillId="0" borderId="58" xfId="0" applyNumberFormat="1" applyFont="1" applyFill="1" applyBorder="1" applyAlignment="1">
      <alignment horizontal="center" vertical="center" wrapText="1"/>
    </xf>
    <xf numFmtId="49" fontId="21" fillId="0" borderId="58" xfId="0" applyNumberFormat="1" applyFont="1" applyFill="1" applyBorder="1" applyAlignment="1">
      <alignment horizontal="center" vertical="center" wrapText="1"/>
    </xf>
    <xf numFmtId="49" fontId="21" fillId="0" borderId="58" xfId="0" applyNumberFormat="1" applyFont="1" applyBorder="1" applyAlignment="1">
      <alignment vertical="center" wrapText="1"/>
    </xf>
    <xf numFmtId="0" fontId="23" fillId="29" borderId="58" xfId="0" applyFont="1" applyFill="1" applyBorder="1" applyAlignment="1">
      <alignment horizontal="center" wrapText="1"/>
    </xf>
    <xf numFmtId="0" fontId="23" fillId="0" borderId="58" xfId="0" applyFont="1" applyFill="1" applyBorder="1" applyAlignment="1">
      <alignment horizontal="center" wrapText="1"/>
    </xf>
    <xf numFmtId="0" fontId="23" fillId="24" borderId="58" xfId="0" applyFont="1" applyFill="1" applyBorder="1" applyAlignment="1">
      <alignment horizontal="center" wrapText="1"/>
    </xf>
    <xf numFmtId="10" fontId="23" fillId="0" borderId="58" xfId="0" applyNumberFormat="1" applyFont="1" applyFill="1" applyBorder="1" applyAlignment="1">
      <alignment horizontal="center" wrapText="1"/>
    </xf>
    <xf numFmtId="49" fontId="23" fillId="0" borderId="58" xfId="0" applyNumberFormat="1" applyFont="1" applyFill="1" applyBorder="1" applyAlignment="1">
      <alignment horizontal="center" wrapText="1"/>
    </xf>
    <xf numFmtId="0" fontId="23" fillId="0" borderId="58" xfId="0" applyFont="1" applyFill="1" applyBorder="1" applyAlignment="1">
      <alignment horizontal="left" wrapText="1"/>
    </xf>
    <xf numFmtId="9" fontId="23" fillId="0" borderId="58" xfId="0" applyNumberFormat="1" applyFont="1" applyFill="1" applyBorder="1" applyAlignment="1">
      <alignment horizontal="center" vertical="center" wrapText="1"/>
    </xf>
    <xf numFmtId="4" fontId="23" fillId="0" borderId="58" xfId="0" applyNumberFormat="1" applyFont="1" applyFill="1" applyBorder="1" applyAlignment="1">
      <alignment horizontal="center" wrapText="1"/>
    </xf>
    <xf numFmtId="0" fontId="21" fillId="0" borderId="58" xfId="0" applyFont="1" applyFill="1" applyBorder="1" applyAlignment="1">
      <alignment horizontal="left" wrapText="1"/>
    </xf>
    <xf numFmtId="0" fontId="21" fillId="0" borderId="58" xfId="0" applyFont="1" applyFill="1" applyBorder="1" applyAlignment="1">
      <alignment horizontal="center" wrapText="1"/>
    </xf>
    <xf numFmtId="49" fontId="21" fillId="0" borderId="58" xfId="0" applyNumberFormat="1" applyFont="1" applyFill="1" applyBorder="1" applyAlignment="1">
      <alignment horizontal="center" wrapText="1"/>
    </xf>
    <xf numFmtId="170" fontId="21" fillId="0" borderId="58" xfId="0" applyNumberFormat="1" applyFont="1" applyFill="1" applyBorder="1" applyAlignment="1">
      <alignment horizontal="center" wrapText="1"/>
    </xf>
    <xf numFmtId="4" fontId="21" fillId="0" borderId="58" xfId="0" applyNumberFormat="1" applyFont="1" applyFill="1" applyBorder="1" applyAlignment="1">
      <alignment horizontal="center" wrapText="1"/>
    </xf>
    <xf numFmtId="49" fontId="21" fillId="0" borderId="58" xfId="0" applyNumberFormat="1" applyFont="1" applyFill="1" applyBorder="1" applyAlignment="1">
      <alignment vertical="center" wrapText="1"/>
    </xf>
    <xf numFmtId="167" fontId="21" fillId="0" borderId="0" xfId="0" applyNumberFormat="1" applyFont="1" applyBorder="1" applyAlignment="1">
      <alignment wrapText="1"/>
    </xf>
    <xf numFmtId="167" fontId="21" fillId="0" borderId="0" xfId="0" applyNumberFormat="1" applyFont="1" applyBorder="1" applyAlignment="1">
      <alignment vertical="top" wrapText="1"/>
    </xf>
    <xf numFmtId="164" fontId="21" fillId="0" borderId="62" xfId="122" applyFont="1" applyFill="1" applyBorder="1" applyAlignment="1" applyProtection="1">
      <alignment horizontal="right" vertical="center" wrapText="1"/>
    </xf>
    <xf numFmtId="4" fontId="21" fillId="8" borderId="58" xfId="0" applyNumberFormat="1" applyFont="1" applyFill="1" applyBorder="1" applyAlignment="1">
      <alignment horizontal="center" vertical="center" wrapText="1"/>
    </xf>
    <xf numFmtId="4" fontId="21" fillId="8" borderId="61" xfId="0" applyNumberFormat="1" applyFont="1" applyFill="1" applyBorder="1" applyAlignment="1">
      <alignment horizontal="center" vertical="center" wrapText="1"/>
    </xf>
    <xf numFmtId="167" fontId="28" fillId="0" borderId="63" xfId="0" applyNumberFormat="1" applyFont="1" applyFill="1" applyBorder="1" applyAlignment="1">
      <alignment horizontal="left" vertical="center" wrapText="1"/>
    </xf>
    <xf numFmtId="0" fontId="28" fillId="0" borderId="62" xfId="0" applyFont="1" applyFill="1" applyBorder="1" applyAlignment="1">
      <alignment horizontal="justify" vertical="center" wrapText="1"/>
    </xf>
    <xf numFmtId="0" fontId="28" fillId="0" borderId="62" xfId="0" applyFont="1" applyFill="1" applyBorder="1" applyAlignment="1">
      <alignment horizontal="center" vertical="center" wrapText="1"/>
    </xf>
    <xf numFmtId="0" fontId="28" fillId="0" borderId="62" xfId="0" applyFont="1" applyFill="1" applyBorder="1" applyAlignment="1">
      <alignment horizontal="right" vertical="center" wrapText="1"/>
    </xf>
    <xf numFmtId="0" fontId="21" fillId="0" borderId="62" xfId="0" applyFont="1" applyFill="1" applyBorder="1" applyAlignment="1">
      <alignment horizontal="right" vertical="center" wrapText="1"/>
    </xf>
    <xf numFmtId="10" fontId="21" fillId="0" borderId="62" xfId="201" applyNumberFormat="1" applyFont="1" applyFill="1" applyBorder="1" applyAlignment="1">
      <alignment horizontal="left" vertical="center" wrapText="1"/>
    </xf>
    <xf numFmtId="164" fontId="21" fillId="8" borderId="58" xfId="122" applyFont="1" applyFill="1" applyBorder="1" applyAlignment="1" applyProtection="1">
      <alignment horizontal="center" vertical="center" wrapText="1"/>
    </xf>
    <xf numFmtId="167" fontId="21" fillId="0" borderId="55" xfId="0" applyNumberFormat="1" applyFont="1" applyBorder="1" applyAlignment="1">
      <alignment horizontal="center" vertical="center" wrapText="1"/>
    </xf>
    <xf numFmtId="167" fontId="21" fillId="0" borderId="0" xfId="0" applyNumberFormat="1" applyFont="1" applyBorder="1" applyAlignment="1">
      <alignment horizontal="center" vertical="center" wrapText="1"/>
    </xf>
    <xf numFmtId="0" fontId="21" fillId="0" borderId="58" xfId="0" applyFont="1" applyFill="1" applyBorder="1" applyAlignment="1">
      <alignment horizontal="center" vertical="center" wrapText="1"/>
    </xf>
    <xf numFmtId="0" fontId="21" fillId="0" borderId="59" xfId="0" applyFont="1" applyFill="1" applyBorder="1" applyAlignment="1">
      <alignment horizontal="center" vertical="center" wrapText="1"/>
    </xf>
    <xf numFmtId="0" fontId="21" fillId="8" borderId="58" xfId="0" applyFont="1" applyFill="1" applyBorder="1" applyAlignment="1">
      <alignment horizontal="left" vertical="center" wrapText="1"/>
    </xf>
    <xf numFmtId="0" fontId="21" fillId="8" borderId="59" xfId="0" applyFont="1" applyFill="1" applyBorder="1" applyAlignment="1">
      <alignment horizontal="center" vertical="center" wrapText="1"/>
    </xf>
    <xf numFmtId="0" fontId="21" fillId="8" borderId="60" xfId="0" applyFont="1" applyFill="1" applyBorder="1" applyAlignment="1">
      <alignment horizontal="center" vertical="center" wrapText="1"/>
    </xf>
    <xf numFmtId="0" fontId="21" fillId="8" borderId="61" xfId="0" applyFont="1" applyFill="1" applyBorder="1" applyAlignment="1">
      <alignment horizontal="center" vertical="center" wrapText="1"/>
    </xf>
    <xf numFmtId="165" fontId="21" fillId="8" borderId="60" xfId="127" applyFont="1" applyFill="1" applyBorder="1" applyAlignment="1" applyProtection="1">
      <alignment horizontal="left" vertical="center" wrapText="1"/>
    </xf>
    <xf numFmtId="167" fontId="21" fillId="0" borderId="54" xfId="0" applyNumberFormat="1" applyFont="1" applyBorder="1" applyAlignment="1">
      <alignment horizontal="left" vertical="center" wrapText="1"/>
    </xf>
    <xf numFmtId="167" fontId="21" fillId="0" borderId="55" xfId="0" applyNumberFormat="1" applyFont="1" applyBorder="1" applyAlignment="1">
      <alignment horizontal="left" vertical="center" wrapText="1"/>
    </xf>
    <xf numFmtId="165" fontId="21" fillId="8" borderId="60" xfId="128" applyFont="1" applyFill="1" applyBorder="1" applyAlignment="1" applyProtection="1">
      <alignment horizontal="left" vertical="center" wrapText="1"/>
    </xf>
    <xf numFmtId="167" fontId="21" fillId="0" borderId="11" xfId="0" applyNumberFormat="1" applyFont="1" applyBorder="1" applyAlignment="1">
      <alignment horizontal="left" vertical="center" wrapText="1"/>
    </xf>
    <xf numFmtId="167" fontId="21" fillId="0" borderId="0" xfId="0" applyNumberFormat="1" applyFont="1" applyBorder="1" applyAlignment="1">
      <alignment horizontal="left" vertical="center" wrapText="1"/>
    </xf>
    <xf numFmtId="0" fontId="21" fillId="8" borderId="58" xfId="0" applyFont="1" applyFill="1" applyBorder="1" applyAlignment="1">
      <alignment horizontal="center" vertical="center" wrapText="1"/>
    </xf>
    <xf numFmtId="167" fontId="21" fillId="8" borderId="58" xfId="0" applyNumberFormat="1" applyFont="1" applyFill="1" applyBorder="1" applyAlignment="1">
      <alignment horizontal="center" vertical="center" wrapText="1"/>
    </xf>
    <xf numFmtId="0" fontId="22" fillId="8" borderId="58" xfId="0" applyFont="1" applyFill="1" applyBorder="1" applyAlignment="1">
      <alignment horizontal="center" vertical="center" wrapText="1"/>
    </xf>
    <xf numFmtId="0" fontId="21" fillId="0" borderId="55" xfId="0" applyFont="1" applyBorder="1" applyAlignment="1">
      <alignment horizontal="left" vertical="center" wrapText="1"/>
    </xf>
    <xf numFmtId="10" fontId="29" fillId="0" borderId="41" xfId="0" applyNumberFormat="1" applyFont="1" applyBorder="1" applyAlignment="1">
      <alignment horizontal="right" vertical="center"/>
    </xf>
    <xf numFmtId="10" fontId="0" fillId="0" borderId="33" xfId="0" applyNumberFormat="1" applyBorder="1" applyAlignment="1">
      <alignment horizontal="right" vertical="center"/>
    </xf>
    <xf numFmtId="10" fontId="0" fillId="0" borderId="43" xfId="0" applyNumberFormat="1" applyBorder="1" applyAlignment="1">
      <alignment horizontal="right" vertical="center"/>
    </xf>
    <xf numFmtId="0" fontId="31" fillId="0" borderId="11" xfId="0" applyFont="1" applyBorder="1" applyAlignment="1" applyProtection="1">
      <alignment horizontal="center" vertical="center"/>
      <protection locked="0"/>
    </xf>
    <xf numFmtId="0" fontId="0" fillId="0" borderId="0" xfId="0" applyBorder="1" applyAlignment="1">
      <alignment horizontal="center" vertical="center"/>
    </xf>
    <xf numFmtId="0" fontId="0" fillId="0" borderId="25" xfId="0" applyBorder="1" applyAlignment="1">
      <alignment horizontal="center" vertical="center"/>
    </xf>
    <xf numFmtId="0" fontId="31" fillId="28" borderId="12" xfId="0" applyFont="1" applyFill="1" applyBorder="1" applyAlignment="1" applyProtection="1">
      <alignment horizontal="center" vertical="center"/>
      <protection locked="0"/>
    </xf>
    <xf numFmtId="0" fontId="31" fillId="28" borderId="13" xfId="0" applyFont="1" applyFill="1" applyBorder="1" applyAlignment="1" applyProtection="1">
      <alignment horizontal="center" vertical="center"/>
      <protection locked="0"/>
    </xf>
    <xf numFmtId="0" fontId="31" fillId="28" borderId="42" xfId="0" applyFont="1" applyFill="1" applyBorder="1" applyAlignment="1" applyProtection="1">
      <alignment horizontal="center" vertical="center"/>
      <protection locked="0"/>
    </xf>
    <xf numFmtId="0" fontId="33" fillId="27" borderId="14" xfId="0" applyFont="1" applyFill="1" applyBorder="1" applyAlignment="1" applyProtection="1">
      <alignment vertical="center" wrapText="1"/>
    </xf>
    <xf numFmtId="0" fontId="0" fillId="0" borderId="14" xfId="0" applyBorder="1" applyAlignment="1">
      <alignment vertical="center"/>
    </xf>
    <xf numFmtId="0" fontId="33" fillId="27" borderId="14" xfId="0" applyFont="1" applyFill="1" applyBorder="1" applyAlignment="1" applyProtection="1">
      <alignment horizontal="left" vertical="center" wrapText="1"/>
    </xf>
    <xf numFmtId="0" fontId="33" fillId="27" borderId="15" xfId="0" applyFont="1" applyFill="1" applyBorder="1" applyAlignment="1" applyProtection="1">
      <alignment horizontal="left" vertical="center" wrapText="1"/>
    </xf>
    <xf numFmtId="0" fontId="33" fillId="27" borderId="16" xfId="0" applyFont="1" applyFill="1" applyBorder="1" applyAlignment="1" applyProtection="1">
      <alignment horizontal="left" vertical="center" wrapText="1"/>
    </xf>
    <xf numFmtId="0" fontId="33" fillId="27" borderId="17" xfId="0" applyFont="1" applyFill="1" applyBorder="1" applyAlignment="1" applyProtection="1">
      <alignment horizontal="left" vertical="center" wrapText="1"/>
    </xf>
    <xf numFmtId="14" fontId="33" fillId="27" borderId="14" xfId="0" applyNumberFormat="1" applyFont="1" applyFill="1" applyBorder="1" applyAlignment="1" applyProtection="1">
      <alignment horizontal="left" vertical="center" wrapText="1"/>
    </xf>
    <xf numFmtId="0" fontId="31" fillId="0" borderId="48" xfId="0" applyFont="1" applyBorder="1" applyAlignment="1" applyProtection="1">
      <alignment horizontal="center" vertical="center"/>
      <protection locked="0"/>
    </xf>
    <xf numFmtId="0" fontId="31" fillId="28" borderId="27" xfId="0" applyFont="1" applyFill="1" applyBorder="1" applyAlignment="1" applyProtection="1">
      <alignment horizontal="center" vertical="center"/>
      <protection locked="0"/>
    </xf>
    <xf numFmtId="0" fontId="31" fillId="28" borderId="53" xfId="0" applyFont="1" applyFill="1" applyBorder="1" applyAlignment="1" applyProtection="1">
      <alignment horizontal="center" vertical="center"/>
      <protection locked="0"/>
    </xf>
    <xf numFmtId="0" fontId="31" fillId="28" borderId="19" xfId="0" applyFont="1" applyFill="1" applyBorder="1" applyAlignment="1" applyProtection="1">
      <alignment horizontal="center" vertical="center"/>
      <protection locked="0"/>
    </xf>
    <xf numFmtId="0" fontId="33" fillId="27" borderId="44" xfId="0" applyFont="1" applyFill="1" applyBorder="1" applyAlignment="1" applyProtection="1">
      <alignment vertical="center" wrapText="1"/>
    </xf>
    <xf numFmtId="0" fontId="0" fillId="0" borderId="44" xfId="0" applyBorder="1" applyAlignment="1">
      <alignment vertical="center"/>
    </xf>
    <xf numFmtId="0" fontId="33" fillId="27" borderId="44" xfId="0" applyFont="1" applyFill="1" applyBorder="1" applyAlignment="1" applyProtection="1">
      <alignment horizontal="left" vertical="center" wrapText="1"/>
    </xf>
    <xf numFmtId="14" fontId="33" fillId="27" borderId="44" xfId="0" applyNumberFormat="1" applyFont="1" applyFill="1" applyBorder="1" applyAlignment="1" applyProtection="1">
      <alignment horizontal="left" vertical="center" wrapText="1"/>
    </xf>
    <xf numFmtId="0" fontId="29" fillId="28" borderId="45" xfId="0" applyFont="1" applyFill="1" applyBorder="1" applyAlignment="1" applyProtection="1">
      <alignment horizontal="left" vertical="center"/>
      <protection locked="0"/>
    </xf>
    <xf numFmtId="0" fontId="27" fillId="0" borderId="46" xfId="0" applyFont="1" applyBorder="1" applyAlignment="1">
      <alignment horizontal="left" vertical="center"/>
    </xf>
    <xf numFmtId="0" fontId="27" fillId="0" borderId="47" xfId="0" applyFont="1" applyBorder="1" applyAlignment="1">
      <alignment horizontal="left" vertical="center"/>
    </xf>
  </cellXfs>
  <cellStyles count="345">
    <cellStyle name="20% - Ênfase1" xfId="1" builtinId="30" customBuiltin="1"/>
    <cellStyle name="20% - Ênfase1 1" xfId="2"/>
    <cellStyle name="20% - Ênfase1 2" xfId="3"/>
    <cellStyle name="20% - Ênfase1 3" xfId="4"/>
    <cellStyle name="20% - Ênfase2" xfId="5" builtinId="34" customBuiltin="1"/>
    <cellStyle name="20% - Ênfase2 1" xfId="6"/>
    <cellStyle name="20% - Ênfase2 2" xfId="7"/>
    <cellStyle name="20% - Ênfase2 3" xfId="8"/>
    <cellStyle name="20% - Ênfase3" xfId="9" builtinId="38" customBuiltin="1"/>
    <cellStyle name="20% - Ênfase3 1" xfId="10"/>
    <cellStyle name="20% - Ênfase3 2" xfId="11"/>
    <cellStyle name="20% - Ênfase3 3" xfId="12"/>
    <cellStyle name="20% - Ênfase4" xfId="13" builtinId="42" customBuiltin="1"/>
    <cellStyle name="20% - Ênfase4 1" xfId="14"/>
    <cellStyle name="20% - Ênfase4 2" xfId="15"/>
    <cellStyle name="20% - Ênfase4 3" xfId="16"/>
    <cellStyle name="20% - Ênfase5" xfId="17" builtinId="46" customBuiltin="1"/>
    <cellStyle name="20% - Ênfase5 1" xfId="18"/>
    <cellStyle name="20% - Ênfase5 2" xfId="19"/>
    <cellStyle name="20% - Ênfase5 3" xfId="20"/>
    <cellStyle name="20% - Ênfase6" xfId="21" builtinId="50" customBuiltin="1"/>
    <cellStyle name="20% - Ênfase6 1" xfId="22"/>
    <cellStyle name="20% - Ênfase6 2" xfId="23"/>
    <cellStyle name="20% - Ênfase6 3" xfId="24"/>
    <cellStyle name="40% - Ênfase1" xfId="25" builtinId="31" customBuiltin="1"/>
    <cellStyle name="40% - Ênfase1 1" xfId="26"/>
    <cellStyle name="40% - Ênfase1 2" xfId="27"/>
    <cellStyle name="40% - Ênfase1 3" xfId="28"/>
    <cellStyle name="40% - Ênfase2" xfId="29" builtinId="35" customBuiltin="1"/>
    <cellStyle name="40% - Ênfase2 1" xfId="30"/>
    <cellStyle name="40% - Ênfase2 2" xfId="31"/>
    <cellStyle name="40% - Ênfase2 3" xfId="32"/>
    <cellStyle name="40% - Ênfase3" xfId="33" builtinId="39" customBuiltin="1"/>
    <cellStyle name="40% - Ênfase3 1" xfId="34"/>
    <cellStyle name="40% - Ênfase3 2" xfId="35"/>
    <cellStyle name="40% - Ênfase3 3" xfId="36"/>
    <cellStyle name="40% - Ênfase4" xfId="37" builtinId="43" customBuiltin="1"/>
    <cellStyle name="40% - Ênfase4 1" xfId="38"/>
    <cellStyle name="40% - Ênfase4 2" xfId="39"/>
    <cellStyle name="40% - Ênfase4 3" xfId="40"/>
    <cellStyle name="40% - Ênfase5" xfId="41" builtinId="47" customBuiltin="1"/>
    <cellStyle name="40% - Ênfase5 1" xfId="42"/>
    <cellStyle name="40% - Ênfase5 2" xfId="43"/>
    <cellStyle name="40% - Ênfase5 3" xfId="44"/>
    <cellStyle name="40% - Ênfase6" xfId="45" builtinId="51" customBuiltin="1"/>
    <cellStyle name="40% - Ênfase6 1" xfId="46"/>
    <cellStyle name="40% - Ênfase6 2" xfId="47"/>
    <cellStyle name="40% - Ênfase6 3" xfId="48"/>
    <cellStyle name="60% - Ênfase1" xfId="49" builtinId="32" customBuiltin="1"/>
    <cellStyle name="60% - Ênfase1 1" xfId="50"/>
    <cellStyle name="60% - Ênfase1 2" xfId="51"/>
    <cellStyle name="60% - Ênfase1 3" xfId="52"/>
    <cellStyle name="60% - Ênfase2" xfId="53" builtinId="36" customBuiltin="1"/>
    <cellStyle name="60% - Ênfase2 1" xfId="54"/>
    <cellStyle name="60% - Ênfase2 2" xfId="55"/>
    <cellStyle name="60% - Ênfase2 3" xfId="56"/>
    <cellStyle name="60% - Ênfase3" xfId="57" builtinId="40" customBuiltin="1"/>
    <cellStyle name="60% - Ênfase3 1" xfId="58"/>
    <cellStyle name="60% - Ênfase3 2" xfId="59"/>
    <cellStyle name="60% - Ênfase3 3" xfId="60"/>
    <cellStyle name="60% - Ênfase4" xfId="61" builtinId="44" customBuiltin="1"/>
    <cellStyle name="60% - Ênfase4 1" xfId="62"/>
    <cellStyle name="60% - Ênfase4 2" xfId="63"/>
    <cellStyle name="60% - Ênfase4 3" xfId="64"/>
    <cellStyle name="60% - Ênfase5" xfId="65" builtinId="48" customBuiltin="1"/>
    <cellStyle name="60% - Ênfase5 1" xfId="66"/>
    <cellStyle name="60% - Ênfase5 2" xfId="67"/>
    <cellStyle name="60% - Ênfase5 3" xfId="68"/>
    <cellStyle name="60% - Ênfase6" xfId="69" builtinId="52" customBuiltin="1"/>
    <cellStyle name="60% - Ênfase6 1" xfId="70"/>
    <cellStyle name="60% - Ênfase6 2" xfId="71"/>
    <cellStyle name="60% - Ênfase6 3" xfId="72"/>
    <cellStyle name="Bom" xfId="73" builtinId="26" customBuiltin="1"/>
    <cellStyle name="Bom 1" xfId="74"/>
    <cellStyle name="Bom 2" xfId="75"/>
    <cellStyle name="Bom 3" xfId="76"/>
    <cellStyle name="Cálculo" xfId="77" builtinId="22" customBuiltin="1"/>
    <cellStyle name="Cálculo 1" xfId="78"/>
    <cellStyle name="Cálculo 1 2" xfId="205"/>
    <cellStyle name="Cálculo 1 3" xfId="206"/>
    <cellStyle name="Cálculo 1 4" xfId="207"/>
    <cellStyle name="Cálculo 1 5" xfId="208"/>
    <cellStyle name="Cálculo 1 6" xfId="209"/>
    <cellStyle name="Cálculo 1 7" xfId="210"/>
    <cellStyle name="Cálculo 1 8" xfId="211"/>
    <cellStyle name="Cálculo 10" xfId="212"/>
    <cellStyle name="Cálculo 2" xfId="79"/>
    <cellStyle name="Cálculo 2 2" xfId="213"/>
    <cellStyle name="Cálculo 2 3" xfId="214"/>
    <cellStyle name="Cálculo 2 4" xfId="215"/>
    <cellStyle name="Cálculo 2 5" xfId="216"/>
    <cellStyle name="Cálculo 2 6" xfId="217"/>
    <cellStyle name="Cálculo 2 7" xfId="218"/>
    <cellStyle name="Cálculo 2 8" xfId="219"/>
    <cellStyle name="Cálculo 3" xfId="80"/>
    <cellStyle name="Cálculo 3 2" xfId="220"/>
    <cellStyle name="Cálculo 3 3" xfId="221"/>
    <cellStyle name="Cálculo 3 4" xfId="222"/>
    <cellStyle name="Cálculo 3 5" xfId="223"/>
    <cellStyle name="Cálculo 3 6" xfId="224"/>
    <cellStyle name="Cálculo 3 7" xfId="225"/>
    <cellStyle name="Cálculo 3 8" xfId="226"/>
    <cellStyle name="Cálculo 4" xfId="227"/>
    <cellStyle name="Cálculo 5" xfId="228"/>
    <cellStyle name="Cálculo 6" xfId="229"/>
    <cellStyle name="Cálculo 7" xfId="230"/>
    <cellStyle name="Cálculo 8" xfId="231"/>
    <cellStyle name="Cálculo 9" xfId="232"/>
    <cellStyle name="Célula de Verificação" xfId="81" builtinId="23" customBuiltin="1"/>
    <cellStyle name="Célula de Verificação 1" xfId="82"/>
    <cellStyle name="Célula de Verificação 2" xfId="83"/>
    <cellStyle name="Célula de Verificação 3" xfId="84"/>
    <cellStyle name="Célula Vinculada" xfId="85" builtinId="24" customBuiltin="1"/>
    <cellStyle name="Célula Vinculada 1" xfId="86"/>
    <cellStyle name="Célula Vinculada 2" xfId="87"/>
    <cellStyle name="Célula Vinculada 3" xfId="88"/>
    <cellStyle name="Ênfase1" xfId="89" builtinId="29" customBuiltin="1"/>
    <cellStyle name="Ênfase1 1" xfId="90"/>
    <cellStyle name="Ênfase1 2" xfId="91"/>
    <cellStyle name="Ênfase1 3" xfId="92"/>
    <cellStyle name="Ênfase2" xfId="93" builtinId="33" customBuiltin="1"/>
    <cellStyle name="Ênfase2 1" xfId="94"/>
    <cellStyle name="Ênfase2 2" xfId="95"/>
    <cellStyle name="Ênfase2 3" xfId="96"/>
    <cellStyle name="Ênfase3" xfId="97" builtinId="37" customBuiltin="1"/>
    <cellStyle name="Ênfase3 1" xfId="98"/>
    <cellStyle name="Ênfase3 2" xfId="99"/>
    <cellStyle name="Ênfase3 3" xfId="100"/>
    <cellStyle name="Ênfase4" xfId="101" builtinId="41" customBuiltin="1"/>
    <cellStyle name="Ênfase4 1" xfId="102"/>
    <cellStyle name="Ênfase4 2" xfId="103"/>
    <cellStyle name="Ênfase4 3" xfId="104"/>
    <cellStyle name="Ênfase5" xfId="105" builtinId="45" customBuiltin="1"/>
    <cellStyle name="Ênfase5 1" xfId="106"/>
    <cellStyle name="Ênfase5 2" xfId="107"/>
    <cellStyle name="Ênfase5 3" xfId="108"/>
    <cellStyle name="Ênfase6" xfId="109" builtinId="49" customBuiltin="1"/>
    <cellStyle name="Ênfase6 1" xfId="110"/>
    <cellStyle name="Ênfase6 2" xfId="111"/>
    <cellStyle name="Ênfase6 3" xfId="112"/>
    <cellStyle name="Entrada" xfId="113" builtinId="20" customBuiltin="1"/>
    <cellStyle name="Entrada 1" xfId="114"/>
    <cellStyle name="Entrada 1 2" xfId="233"/>
    <cellStyle name="Entrada 1 3" xfId="234"/>
    <cellStyle name="Entrada 1 4" xfId="235"/>
    <cellStyle name="Entrada 1 5" xfId="236"/>
    <cellStyle name="Entrada 1 6" xfId="237"/>
    <cellStyle name="Entrada 1 7" xfId="238"/>
    <cellStyle name="Entrada 1 8" xfId="239"/>
    <cellStyle name="Entrada 10" xfId="240"/>
    <cellStyle name="Entrada 2" xfId="115"/>
    <cellStyle name="Entrada 2 2" xfId="241"/>
    <cellStyle name="Entrada 2 3" xfId="242"/>
    <cellStyle name="Entrada 2 4" xfId="243"/>
    <cellStyle name="Entrada 2 5" xfId="244"/>
    <cellStyle name="Entrada 2 6" xfId="245"/>
    <cellStyle name="Entrada 2 7" xfId="246"/>
    <cellStyle name="Entrada 2 8" xfId="247"/>
    <cellStyle name="Entrada 3" xfId="116"/>
    <cellStyle name="Entrada 3 2" xfId="248"/>
    <cellStyle name="Entrada 3 3" xfId="249"/>
    <cellStyle name="Entrada 3 4" xfId="250"/>
    <cellStyle name="Entrada 3 5" xfId="251"/>
    <cellStyle name="Entrada 3 6" xfId="252"/>
    <cellStyle name="Entrada 3 7" xfId="253"/>
    <cellStyle name="Entrada 3 8" xfId="254"/>
    <cellStyle name="Entrada 4" xfId="255"/>
    <cellStyle name="Entrada 5" xfId="256"/>
    <cellStyle name="Entrada 6" xfId="257"/>
    <cellStyle name="Entrada 7" xfId="258"/>
    <cellStyle name="Entrada 8" xfId="259"/>
    <cellStyle name="Entrada 9" xfId="260"/>
    <cellStyle name="Excel_BuiltIn_Comma 1" xfId="117"/>
    <cellStyle name="Incorreto" xfId="118" builtinId="27" customBuiltin="1"/>
    <cellStyle name="Incorreto 1" xfId="119"/>
    <cellStyle name="Incorreto 2" xfId="120"/>
    <cellStyle name="Incorreto 3" xfId="121"/>
    <cellStyle name="Moeda" xfId="122" builtinId="4"/>
    <cellStyle name="Moeda 2" xfId="123"/>
    <cellStyle name="Moeda 2 1" xfId="124"/>
    <cellStyle name="Moeda 2 2" xfId="125"/>
    <cellStyle name="Moeda 2 3" xfId="126"/>
    <cellStyle name="Moeda_Plan1" xfId="127"/>
    <cellStyle name="Moeda_Plan1_EST-POÇOS DE CALDAS" xfId="128"/>
    <cellStyle name="Neutra" xfId="129" builtinId="28" customBuiltin="1"/>
    <cellStyle name="Neutra 1" xfId="130"/>
    <cellStyle name="Neutra 2" xfId="131"/>
    <cellStyle name="Neutra 3" xfId="132"/>
    <cellStyle name="Normal" xfId="0" builtinId="0"/>
    <cellStyle name="Normal 10" xfId="197"/>
    <cellStyle name="Normal 10 2" xfId="198"/>
    <cellStyle name="Normal 11" xfId="200"/>
    <cellStyle name="Normal 12 10" xfId="199"/>
    <cellStyle name="Normal 18 2" xfId="194"/>
    <cellStyle name="Normal 2" xfId="133"/>
    <cellStyle name="Normal 2 1" xfId="134"/>
    <cellStyle name="Normal 2 2" xfId="135"/>
    <cellStyle name="Normal 2 3" xfId="136"/>
    <cellStyle name="Normal 8" xfId="193"/>
    <cellStyle name="Normal 9" xfId="195"/>
    <cellStyle name="Normal 9 2" xfId="196"/>
    <cellStyle name="Normal_EST-POÇOS DE CALDAS" xfId="137"/>
    <cellStyle name="Nota" xfId="138" builtinId="10" customBuiltin="1"/>
    <cellStyle name="Nota 1" xfId="139"/>
    <cellStyle name="Nota 1 2" xfId="261"/>
    <cellStyle name="Nota 1 3" xfId="262"/>
    <cellStyle name="Nota 1 4" xfId="263"/>
    <cellStyle name="Nota 1 5" xfId="264"/>
    <cellStyle name="Nota 1 6" xfId="265"/>
    <cellStyle name="Nota 1 7" xfId="266"/>
    <cellStyle name="Nota 1 8" xfId="267"/>
    <cellStyle name="Nota 10" xfId="268"/>
    <cellStyle name="Nota 2" xfId="140"/>
    <cellStyle name="Nota 2 2" xfId="269"/>
    <cellStyle name="Nota 2 3" xfId="270"/>
    <cellStyle name="Nota 2 4" xfId="271"/>
    <cellStyle name="Nota 2 5" xfId="272"/>
    <cellStyle name="Nota 2 6" xfId="273"/>
    <cellStyle name="Nota 2 7" xfId="274"/>
    <cellStyle name="Nota 2 8" xfId="275"/>
    <cellStyle name="Nota 3" xfId="141"/>
    <cellStyle name="Nota 3 2" xfId="276"/>
    <cellStyle name="Nota 3 3" xfId="277"/>
    <cellStyle name="Nota 3 4" xfId="278"/>
    <cellStyle name="Nota 3 5" xfId="279"/>
    <cellStyle name="Nota 3 6" xfId="280"/>
    <cellStyle name="Nota 3 7" xfId="281"/>
    <cellStyle name="Nota 3 8" xfId="282"/>
    <cellStyle name="Nota 4" xfId="283"/>
    <cellStyle name="Nota 5" xfId="284"/>
    <cellStyle name="Nota 6" xfId="285"/>
    <cellStyle name="Nota 7" xfId="286"/>
    <cellStyle name="Nota 8" xfId="287"/>
    <cellStyle name="Nota 9" xfId="288"/>
    <cellStyle name="Porcentagem" xfId="201" builtinId="5"/>
    <cellStyle name="Porcentagem 5" xfId="202"/>
    <cellStyle name="Saída" xfId="142" builtinId="21" customBuiltin="1"/>
    <cellStyle name="Saída 1" xfId="143"/>
    <cellStyle name="Saída 1 2" xfId="289"/>
    <cellStyle name="Saída 1 3" xfId="290"/>
    <cellStyle name="Saída 1 4" xfId="291"/>
    <cellStyle name="Saída 1 5" xfId="292"/>
    <cellStyle name="Saída 1 6" xfId="293"/>
    <cellStyle name="Saída 1 7" xfId="294"/>
    <cellStyle name="Saída 1 8" xfId="295"/>
    <cellStyle name="Saída 10" xfId="296"/>
    <cellStyle name="Saída 2" xfId="144"/>
    <cellStyle name="Saída 2 2" xfId="297"/>
    <cellStyle name="Saída 2 3" xfId="298"/>
    <cellStyle name="Saída 2 4" xfId="299"/>
    <cellStyle name="Saída 2 5" xfId="300"/>
    <cellStyle name="Saída 2 6" xfId="301"/>
    <cellStyle name="Saída 2 7" xfId="302"/>
    <cellStyle name="Saída 2 8" xfId="303"/>
    <cellStyle name="Saída 3" xfId="145"/>
    <cellStyle name="Saída 3 2" xfId="304"/>
    <cellStyle name="Saída 3 3" xfId="305"/>
    <cellStyle name="Saída 3 4" xfId="306"/>
    <cellStyle name="Saída 3 5" xfId="307"/>
    <cellStyle name="Saída 3 6" xfId="308"/>
    <cellStyle name="Saída 3 7" xfId="309"/>
    <cellStyle name="Saída 3 8" xfId="310"/>
    <cellStyle name="Saída 4" xfId="311"/>
    <cellStyle name="Saída 5" xfId="312"/>
    <cellStyle name="Saída 6" xfId="313"/>
    <cellStyle name="Saída 7" xfId="314"/>
    <cellStyle name="Saída 8" xfId="315"/>
    <cellStyle name="Saída 9" xfId="316"/>
    <cellStyle name="Separador de milhares" xfId="146" builtinId="3"/>
    <cellStyle name="Separador de milhares 2" xfId="147"/>
    <cellStyle name="Separador de milhares 2 1" xfId="148"/>
    <cellStyle name="Separador de milhares 2 2" xfId="149"/>
    <cellStyle name="Separador de milhares 2 3" xfId="150"/>
    <cellStyle name="Texto de Aviso" xfId="151" builtinId="11" customBuiltin="1"/>
    <cellStyle name="Texto de Aviso 1" xfId="152"/>
    <cellStyle name="Texto de Aviso 2" xfId="153"/>
    <cellStyle name="Texto de Aviso 3" xfId="154"/>
    <cellStyle name="Texto Explicativo" xfId="155" builtinId="53" customBuiltin="1"/>
    <cellStyle name="Texto Explicativo 1" xfId="156"/>
    <cellStyle name="Texto Explicativo 2" xfId="157"/>
    <cellStyle name="Texto Explicativo 3" xfId="158"/>
    <cellStyle name="Título 1" xfId="159" builtinId="16" customBuiltin="1"/>
    <cellStyle name="Título 1 1" xfId="160"/>
    <cellStyle name="Título 1 1 1" xfId="161"/>
    <cellStyle name="Título 1 1 1 1" xfId="162"/>
    <cellStyle name="Título 1 1 1 1 1" xfId="163"/>
    <cellStyle name="Título 1 1 1 1 1 1" xfId="164"/>
    <cellStyle name="Título 1 1 1 1 2" xfId="165"/>
    <cellStyle name="Título 1 1 1 1 3" xfId="166"/>
    <cellStyle name="Título 1 1 1 2" xfId="167"/>
    <cellStyle name="Título 1 1 1 3" xfId="168"/>
    <cellStyle name="Título 1 1 1 4" xfId="169"/>
    <cellStyle name="Título 1 1 2" xfId="170"/>
    <cellStyle name="Título 1 1 3" xfId="171"/>
    <cellStyle name="Título 1 1 4" xfId="172"/>
    <cellStyle name="Título 1 1_EST-POÇOS DE CALDAS" xfId="173"/>
    <cellStyle name="Título 1 2" xfId="174"/>
    <cellStyle name="Título 1 3" xfId="175"/>
    <cellStyle name="Título 1 4" xfId="176"/>
    <cellStyle name="Título 2" xfId="177" builtinId="17" customBuiltin="1"/>
    <cellStyle name="Título 2 1" xfId="178"/>
    <cellStyle name="Título 2 2" xfId="179"/>
    <cellStyle name="Título 2 3" xfId="180"/>
    <cellStyle name="Título 3" xfId="181" builtinId="18" customBuiltin="1"/>
    <cellStyle name="Título 3 1" xfId="182"/>
    <cellStyle name="Título 3 2" xfId="183"/>
    <cellStyle name="Título 3 3" xfId="184"/>
    <cellStyle name="Título 4" xfId="185" builtinId="19" customBuiltin="1"/>
    <cellStyle name="Título 4 1" xfId="186"/>
    <cellStyle name="Título 4 2" xfId="187"/>
    <cellStyle name="Título 4 3" xfId="188"/>
    <cellStyle name="Total" xfId="189" builtinId="25" customBuiltin="1"/>
    <cellStyle name="Total 1" xfId="190"/>
    <cellStyle name="Total 1 2" xfId="317"/>
    <cellStyle name="Total 1 3" xfId="318"/>
    <cellStyle name="Total 1 4" xfId="319"/>
    <cellStyle name="Total 1 5" xfId="320"/>
    <cellStyle name="Total 1 6" xfId="321"/>
    <cellStyle name="Total 1 7" xfId="322"/>
    <cellStyle name="Total 1 8" xfId="323"/>
    <cellStyle name="Total 10" xfId="324"/>
    <cellStyle name="Total 2" xfId="191"/>
    <cellStyle name="Total 2 2" xfId="325"/>
    <cellStyle name="Total 2 3" xfId="326"/>
    <cellStyle name="Total 2 4" xfId="327"/>
    <cellStyle name="Total 2 5" xfId="328"/>
    <cellStyle name="Total 2 6" xfId="329"/>
    <cellStyle name="Total 2 7" xfId="330"/>
    <cellStyle name="Total 2 8" xfId="331"/>
    <cellStyle name="Total 3" xfId="192"/>
    <cellStyle name="Total 3 2" xfId="332"/>
    <cellStyle name="Total 3 3" xfId="333"/>
    <cellStyle name="Total 3 4" xfId="334"/>
    <cellStyle name="Total 3 5" xfId="335"/>
    <cellStyle name="Total 3 6" xfId="336"/>
    <cellStyle name="Total 3 7" xfId="337"/>
    <cellStyle name="Total 3 8" xfId="338"/>
    <cellStyle name="Total 4" xfId="339"/>
    <cellStyle name="Total 5" xfId="340"/>
    <cellStyle name="Total 6" xfId="341"/>
    <cellStyle name="Total 7" xfId="342"/>
    <cellStyle name="Total 8" xfId="343"/>
    <cellStyle name="Total 9" xfId="344"/>
    <cellStyle name="Vírgula 3" xfId="203"/>
    <cellStyle name="Vírgula 3 2" xfId="20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996633"/>
      <rgbColor rgb="00800080"/>
      <rgbColor rgb="00008080"/>
      <rgbColor rgb="00C0C0C0"/>
      <rgbColor rgb="00808080"/>
      <rgbColor rgb="009999FF"/>
      <rgbColor rgb="00993366"/>
      <rgbColor rgb="00FFFFC0"/>
      <rgbColor rgb="00E3E3E3"/>
      <rgbColor rgb="00660066"/>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FFCC99"/>
      <rgbColor rgb="003333CC"/>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cio%20F\Documents\OR&#199;AMENTOS\C&amp;P%20ARQUITETURA\TRT\OR&#199;AMENTO-Q%2026\Planilha%20de%20custos%20-QUADRA%2026-(23-11-1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RN"/>
      <sheetName val="LIC _ COM BDI"/>
      <sheetName val="orçamento"/>
      <sheetName val="INSUMO"/>
      <sheetName val="CPU"/>
      <sheetName val="QUADROS"/>
      <sheetName val="LUMINARIAS"/>
      <sheetName val="ELETRICA PREDIAL"/>
      <sheetName val="RACK"/>
      <sheetName val="ELE-AR CONDICIONADO"/>
      <sheetName val="HIDRAULICA"/>
      <sheetName val="PCI"/>
      <sheetName val="AR CONDICIONADO"/>
      <sheetName val="EQUIPAMENTOS"/>
      <sheetName val="BDI"/>
      <sheetName val="BDI EQUIPAMENTOS"/>
    </sheetNames>
    <sheetDataSet>
      <sheetData sheetId="0"/>
      <sheetData sheetId="1"/>
      <sheetData sheetId="2">
        <row r="2">
          <cell r="A2" t="str">
            <v>OBRA: CONSTRUÇÃO DO FÓRUM DA JUSTIÇA DO TRABALHO DE BELO HORIZONTE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1042"/>
  <sheetViews>
    <sheetView showGridLines="0" tabSelected="1" zoomScaleSheetLayoutView="100" workbookViewId="0">
      <pane ySplit="8" topLeftCell="A9" activePane="bottomLeft" state="frozen"/>
      <selection pane="bottomLeft" activeCell="K10" sqref="K10"/>
    </sheetView>
  </sheetViews>
  <sheetFormatPr defaultColWidth="17.28515625" defaultRowHeight="12.75"/>
  <cols>
    <col min="1" max="1" width="9.140625" style="1" bestFit="1" customWidth="1"/>
    <col min="2" max="2" width="40.42578125" style="1" customWidth="1"/>
    <col min="3" max="3" width="6.140625" style="1" customWidth="1"/>
    <col min="4" max="4" width="9.85546875" style="1" customWidth="1"/>
    <col min="5" max="5" width="18.5703125" style="1" bestFit="1" customWidth="1"/>
    <col min="6" max="6" width="15.28515625" style="1" bestFit="1" customWidth="1"/>
    <col min="7" max="7" width="15.28515625" style="1" customWidth="1"/>
    <col min="8" max="16384" width="17.28515625" style="1"/>
  </cols>
  <sheetData>
    <row r="1" spans="1:9">
      <c r="A1" s="225" t="s">
        <v>12</v>
      </c>
      <c r="B1" s="226"/>
      <c r="C1" s="226"/>
      <c r="D1" s="226"/>
      <c r="E1" s="233" t="s">
        <v>1864</v>
      </c>
      <c r="F1" s="233"/>
      <c r="G1" s="99"/>
      <c r="H1" s="100"/>
      <c r="I1" s="101"/>
    </row>
    <row r="2" spans="1:9">
      <c r="A2" s="228" t="s">
        <v>222</v>
      </c>
      <c r="B2" s="229"/>
      <c r="C2" s="229"/>
      <c r="D2" s="229"/>
      <c r="E2" s="102"/>
      <c r="F2" s="102"/>
      <c r="G2" s="103"/>
      <c r="H2" s="104"/>
      <c r="I2" s="105"/>
    </row>
    <row r="3" spans="1:9" s="142" customFormat="1">
      <c r="A3" s="209"/>
      <c r="B3" s="210"/>
      <c r="C3" s="211"/>
      <c r="D3" s="212"/>
      <c r="E3" s="213" t="s">
        <v>620</v>
      </c>
      <c r="F3" s="214">
        <v>0.26929999999999998</v>
      </c>
      <c r="G3" s="206" t="s">
        <v>621</v>
      </c>
      <c r="H3" s="214">
        <v>0.15279999999999999</v>
      </c>
      <c r="I3" s="106"/>
    </row>
    <row r="4" spans="1:9" s="142" customFormat="1" hidden="1">
      <c r="A4" s="107"/>
      <c r="B4" s="108"/>
      <c r="C4" s="109"/>
      <c r="D4" s="110"/>
      <c r="E4" s="110" t="s">
        <v>620</v>
      </c>
      <c r="F4" s="113">
        <v>1.2693000000000001</v>
      </c>
      <c r="G4" s="111" t="s">
        <v>621</v>
      </c>
      <c r="H4" s="113">
        <v>1.1528</v>
      </c>
      <c r="I4" s="112"/>
    </row>
    <row r="5" spans="1:9">
      <c r="A5" s="231" t="s">
        <v>13</v>
      </c>
      <c r="B5" s="232" t="s">
        <v>14</v>
      </c>
      <c r="C5" s="230" t="s">
        <v>15</v>
      </c>
      <c r="D5" s="230" t="s">
        <v>16</v>
      </c>
      <c r="E5" s="230" t="s">
        <v>17</v>
      </c>
      <c r="F5" s="230"/>
      <c r="G5" s="230"/>
      <c r="H5" s="230" t="s">
        <v>18</v>
      </c>
      <c r="I5" s="230"/>
    </row>
    <row r="6" spans="1:9">
      <c r="A6" s="231"/>
      <c r="B6" s="232"/>
      <c r="C6" s="230"/>
      <c r="D6" s="230"/>
      <c r="E6" s="230" t="s">
        <v>19</v>
      </c>
      <c r="F6" s="230"/>
      <c r="G6" s="230"/>
      <c r="H6" s="230" t="s">
        <v>19</v>
      </c>
      <c r="I6" s="230"/>
    </row>
    <row r="7" spans="1:9">
      <c r="A7" s="231"/>
      <c r="B7" s="232"/>
      <c r="C7" s="230"/>
      <c r="D7" s="230"/>
      <c r="E7" s="207" t="s">
        <v>20</v>
      </c>
      <c r="F7" s="207" t="s">
        <v>21</v>
      </c>
      <c r="G7" s="215" t="s">
        <v>22</v>
      </c>
      <c r="H7" s="207" t="s">
        <v>23</v>
      </c>
      <c r="I7" s="207" t="s">
        <v>24</v>
      </c>
    </row>
    <row r="8" spans="1:9">
      <c r="A8" s="114"/>
      <c r="B8" s="115"/>
      <c r="C8" s="116"/>
      <c r="D8" s="116"/>
      <c r="E8" s="117"/>
      <c r="F8" s="117"/>
      <c r="G8" s="118"/>
      <c r="H8" s="117"/>
      <c r="I8" s="208"/>
    </row>
    <row r="9" spans="1:9">
      <c r="A9" s="128" t="s">
        <v>25</v>
      </c>
      <c r="B9" s="129" t="s">
        <v>26</v>
      </c>
      <c r="C9" s="129"/>
      <c r="D9" s="129"/>
      <c r="E9" s="129"/>
      <c r="F9" s="129"/>
      <c r="G9" s="130"/>
      <c r="H9" s="129"/>
      <c r="I9" s="131"/>
    </row>
    <row r="10" spans="1:9" ht="16.5">
      <c r="A10" s="119" t="s">
        <v>27</v>
      </c>
      <c r="B10" s="120" t="s">
        <v>1862</v>
      </c>
      <c r="C10" s="121" t="s">
        <v>28</v>
      </c>
      <c r="D10" s="122">
        <v>30</v>
      </c>
      <c r="E10" s="123">
        <v>400</v>
      </c>
      <c r="F10" s="123">
        <v>507.72</v>
      </c>
      <c r="G10" s="124">
        <v>15231.6</v>
      </c>
      <c r="H10" s="125"/>
      <c r="I10" s="126">
        <v>0</v>
      </c>
    </row>
    <row r="11" spans="1:9" ht="16.5">
      <c r="A11" s="119" t="s">
        <v>29</v>
      </c>
      <c r="B11" s="120" t="s">
        <v>623</v>
      </c>
      <c r="C11" s="121" t="s">
        <v>28</v>
      </c>
      <c r="D11" s="122">
        <v>20</v>
      </c>
      <c r="E11" s="123">
        <v>400</v>
      </c>
      <c r="F11" s="123">
        <v>507.72</v>
      </c>
      <c r="G11" s="124">
        <v>10154.4</v>
      </c>
      <c r="H11" s="125"/>
      <c r="I11" s="126">
        <v>0</v>
      </c>
    </row>
    <row r="12" spans="1:9" ht="16.5">
      <c r="A12" s="119" t="s">
        <v>31</v>
      </c>
      <c r="B12" s="120" t="s">
        <v>624</v>
      </c>
      <c r="C12" s="121" t="s">
        <v>28</v>
      </c>
      <c r="D12" s="122">
        <v>20</v>
      </c>
      <c r="E12" s="123">
        <v>400</v>
      </c>
      <c r="F12" s="123">
        <v>507.72</v>
      </c>
      <c r="G12" s="124">
        <v>10154.4</v>
      </c>
      <c r="H12" s="125"/>
      <c r="I12" s="126">
        <v>0</v>
      </c>
    </row>
    <row r="13" spans="1:9" ht="16.5">
      <c r="A13" s="119" t="s">
        <v>32</v>
      </c>
      <c r="B13" s="120" t="s">
        <v>625</v>
      </c>
      <c r="C13" s="121" t="s">
        <v>28</v>
      </c>
      <c r="D13" s="122">
        <v>15</v>
      </c>
      <c r="E13" s="123">
        <v>400</v>
      </c>
      <c r="F13" s="123">
        <v>507.72</v>
      </c>
      <c r="G13" s="124">
        <v>7615.8</v>
      </c>
      <c r="H13" s="125"/>
      <c r="I13" s="126">
        <v>0</v>
      </c>
    </row>
    <row r="14" spans="1:9" ht="16.5">
      <c r="A14" s="119" t="s">
        <v>33</v>
      </c>
      <c r="B14" s="120" t="s">
        <v>626</v>
      </c>
      <c r="C14" s="121" t="s">
        <v>28</v>
      </c>
      <c r="D14" s="122">
        <v>20</v>
      </c>
      <c r="E14" s="123">
        <v>400</v>
      </c>
      <c r="F14" s="123">
        <v>507.72</v>
      </c>
      <c r="G14" s="124">
        <v>10154.4</v>
      </c>
      <c r="H14" s="125"/>
      <c r="I14" s="126">
        <v>0</v>
      </c>
    </row>
    <row r="15" spans="1:9" ht="16.5">
      <c r="A15" s="119" t="s">
        <v>34</v>
      </c>
      <c r="B15" s="120" t="s">
        <v>627</v>
      </c>
      <c r="C15" s="121" t="s">
        <v>28</v>
      </c>
      <c r="D15" s="122">
        <v>10</v>
      </c>
      <c r="E15" s="123">
        <v>400</v>
      </c>
      <c r="F15" s="123">
        <v>507.72</v>
      </c>
      <c r="G15" s="124">
        <v>5077.2</v>
      </c>
      <c r="H15" s="125"/>
      <c r="I15" s="126">
        <v>0</v>
      </c>
    </row>
    <row r="16" spans="1:9" ht="16.5">
      <c r="A16" s="119" t="s">
        <v>35</v>
      </c>
      <c r="B16" s="120" t="s">
        <v>628</v>
      </c>
      <c r="C16" s="121" t="s">
        <v>28</v>
      </c>
      <c r="D16" s="122">
        <v>10</v>
      </c>
      <c r="E16" s="123">
        <v>400</v>
      </c>
      <c r="F16" s="123">
        <v>507.72</v>
      </c>
      <c r="G16" s="124">
        <v>5077.2</v>
      </c>
      <c r="H16" s="125"/>
      <c r="I16" s="126">
        <v>0</v>
      </c>
    </row>
    <row r="17" spans="1:9">
      <c r="A17" s="128"/>
      <c r="B17" s="224" t="s">
        <v>36</v>
      </c>
      <c r="C17" s="224"/>
      <c r="D17" s="224"/>
      <c r="E17" s="143"/>
      <c r="F17" s="143"/>
      <c r="G17" s="144">
        <v>63465</v>
      </c>
      <c r="H17" s="143"/>
      <c r="I17" s="145">
        <v>0</v>
      </c>
    </row>
    <row r="18" spans="1:9">
      <c r="A18" s="128" t="s">
        <v>37</v>
      </c>
      <c r="B18" s="129" t="s">
        <v>38</v>
      </c>
      <c r="C18" s="129"/>
      <c r="D18" s="129"/>
      <c r="E18" s="129"/>
      <c r="F18" s="129"/>
      <c r="G18" s="130"/>
      <c r="H18" s="129"/>
      <c r="I18" s="141"/>
    </row>
    <row r="19" spans="1:9" s="2" customFormat="1">
      <c r="A19" s="119" t="s">
        <v>39</v>
      </c>
      <c r="B19" s="120" t="s">
        <v>223</v>
      </c>
      <c r="C19" s="121" t="s">
        <v>28</v>
      </c>
      <c r="D19" s="122">
        <v>1</v>
      </c>
      <c r="E19" s="127">
        <v>152852.22</v>
      </c>
      <c r="F19" s="123">
        <v>194015.32</v>
      </c>
      <c r="G19" s="124">
        <v>194015.32</v>
      </c>
      <c r="H19" s="125"/>
      <c r="I19" s="126">
        <v>0</v>
      </c>
    </row>
    <row r="20" spans="1:9" s="2" customFormat="1">
      <c r="A20" s="119" t="s">
        <v>41</v>
      </c>
      <c r="B20" s="120" t="s">
        <v>10</v>
      </c>
      <c r="C20" s="121" t="s">
        <v>40</v>
      </c>
      <c r="D20" s="122">
        <v>8</v>
      </c>
      <c r="E20" s="123">
        <v>250.54</v>
      </c>
      <c r="F20" s="123">
        <v>318.01</v>
      </c>
      <c r="G20" s="124">
        <v>2544.08</v>
      </c>
      <c r="H20" s="125"/>
      <c r="I20" s="126">
        <v>0</v>
      </c>
    </row>
    <row r="21" spans="1:9" s="2" customFormat="1">
      <c r="A21" s="119" t="s">
        <v>42</v>
      </c>
      <c r="B21" s="120" t="s">
        <v>43</v>
      </c>
      <c r="C21" s="121" t="s">
        <v>40</v>
      </c>
      <c r="D21" s="122">
        <v>847.92</v>
      </c>
      <c r="E21" s="123">
        <v>38.54</v>
      </c>
      <c r="F21" s="123">
        <v>48.92</v>
      </c>
      <c r="G21" s="124">
        <v>41480.25</v>
      </c>
      <c r="H21" s="125"/>
      <c r="I21" s="126">
        <v>0</v>
      </c>
    </row>
    <row r="22" spans="1:9" s="2" customFormat="1" ht="16.5">
      <c r="A22" s="119" t="s">
        <v>44</v>
      </c>
      <c r="B22" s="120" t="s">
        <v>560</v>
      </c>
      <c r="C22" s="121" t="s">
        <v>558</v>
      </c>
      <c r="D22" s="122">
        <v>30</v>
      </c>
      <c r="E22" s="123">
        <v>9373.06</v>
      </c>
      <c r="F22" s="123">
        <v>11897.23</v>
      </c>
      <c r="G22" s="124">
        <v>356916.9</v>
      </c>
      <c r="H22" s="125"/>
      <c r="I22" s="126">
        <v>0</v>
      </c>
    </row>
    <row r="23" spans="1:9" s="2" customFormat="1" ht="16.5">
      <c r="A23" s="119" t="s">
        <v>45</v>
      </c>
      <c r="B23" s="120" t="s">
        <v>46</v>
      </c>
      <c r="C23" s="121" t="s">
        <v>28</v>
      </c>
      <c r="D23" s="122">
        <v>1</v>
      </c>
      <c r="E23" s="123">
        <v>453.52</v>
      </c>
      <c r="F23" s="123">
        <v>575.65</v>
      </c>
      <c r="G23" s="124">
        <v>575.65</v>
      </c>
      <c r="H23" s="125"/>
      <c r="I23" s="126">
        <v>0</v>
      </c>
    </row>
    <row r="24" spans="1:9" s="2" customFormat="1">
      <c r="A24" s="119" t="s">
        <v>47</v>
      </c>
      <c r="B24" s="120" t="s">
        <v>48</v>
      </c>
      <c r="C24" s="121" t="s">
        <v>28</v>
      </c>
      <c r="D24" s="122">
        <v>1</v>
      </c>
      <c r="E24" s="123">
        <v>1121.19</v>
      </c>
      <c r="F24" s="123">
        <v>1423.13</v>
      </c>
      <c r="G24" s="124">
        <v>1423.13</v>
      </c>
      <c r="H24" s="125"/>
      <c r="I24" s="126">
        <v>0</v>
      </c>
    </row>
    <row r="25" spans="1:9" s="2" customFormat="1">
      <c r="A25" s="119" t="s">
        <v>224</v>
      </c>
      <c r="B25" s="120" t="s">
        <v>49</v>
      </c>
      <c r="C25" s="121" t="s">
        <v>40</v>
      </c>
      <c r="D25" s="122">
        <v>1391</v>
      </c>
      <c r="E25" s="123">
        <v>6.78</v>
      </c>
      <c r="F25" s="123">
        <v>8.61</v>
      </c>
      <c r="G25" s="124">
        <v>11976.51</v>
      </c>
      <c r="H25" s="125"/>
      <c r="I25" s="126">
        <v>0</v>
      </c>
    </row>
    <row r="26" spans="1:9">
      <c r="A26" s="128"/>
      <c r="B26" s="224" t="s">
        <v>36</v>
      </c>
      <c r="C26" s="224"/>
      <c r="D26" s="224"/>
      <c r="E26" s="143"/>
      <c r="F26" s="143"/>
      <c r="G26" s="144">
        <v>608931.83999999997</v>
      </c>
      <c r="H26" s="143"/>
      <c r="I26" s="145">
        <v>0</v>
      </c>
    </row>
    <row r="27" spans="1:9">
      <c r="A27" s="128" t="s">
        <v>50</v>
      </c>
      <c r="B27" s="129" t="s">
        <v>211</v>
      </c>
      <c r="C27" s="129"/>
      <c r="D27" s="129"/>
      <c r="E27" s="129"/>
      <c r="F27" s="129"/>
      <c r="G27" s="130"/>
      <c r="H27" s="129"/>
      <c r="I27" s="141"/>
    </row>
    <row r="28" spans="1:9" s="2" customFormat="1">
      <c r="A28" s="119" t="s">
        <v>52</v>
      </c>
      <c r="B28" s="120" t="s">
        <v>219</v>
      </c>
      <c r="C28" s="121" t="s">
        <v>69</v>
      </c>
      <c r="D28" s="122">
        <v>12478.54</v>
      </c>
      <c r="E28" s="123">
        <v>14.18</v>
      </c>
      <c r="F28" s="123">
        <v>18</v>
      </c>
      <c r="G28" s="124">
        <v>224613.72</v>
      </c>
      <c r="H28" s="125"/>
      <c r="I28" s="126">
        <v>0</v>
      </c>
    </row>
    <row r="29" spans="1:9" s="2" customFormat="1">
      <c r="A29" s="119" t="s">
        <v>54</v>
      </c>
      <c r="B29" s="120" t="s">
        <v>260</v>
      </c>
      <c r="C29" s="121" t="s">
        <v>74</v>
      </c>
      <c r="D29" s="122">
        <v>5.31</v>
      </c>
      <c r="E29" s="123">
        <v>33.29</v>
      </c>
      <c r="F29" s="123">
        <v>42.25</v>
      </c>
      <c r="G29" s="124">
        <v>224.35</v>
      </c>
      <c r="H29" s="125"/>
      <c r="I29" s="126">
        <v>0</v>
      </c>
    </row>
    <row r="30" spans="1:9" s="2" customFormat="1">
      <c r="A30" s="119" t="s">
        <v>56</v>
      </c>
      <c r="B30" s="120" t="s">
        <v>220</v>
      </c>
      <c r="C30" s="121" t="s">
        <v>74</v>
      </c>
      <c r="D30" s="122">
        <v>5651.95</v>
      </c>
      <c r="E30" s="123">
        <v>53.84</v>
      </c>
      <c r="F30" s="123">
        <v>68.34</v>
      </c>
      <c r="G30" s="124">
        <v>386254.26</v>
      </c>
      <c r="H30" s="125"/>
      <c r="I30" s="126">
        <v>0</v>
      </c>
    </row>
    <row r="31" spans="1:9" s="2" customFormat="1" ht="16.5">
      <c r="A31" s="119" t="s">
        <v>225</v>
      </c>
      <c r="B31" s="120" t="s">
        <v>540</v>
      </c>
      <c r="C31" s="121" t="s">
        <v>74</v>
      </c>
      <c r="D31" s="122">
        <v>94.8</v>
      </c>
      <c r="E31" s="123">
        <v>140</v>
      </c>
      <c r="F31" s="123">
        <v>177.7</v>
      </c>
      <c r="G31" s="124">
        <v>16845.96</v>
      </c>
      <c r="H31" s="125"/>
      <c r="I31" s="126">
        <v>0</v>
      </c>
    </row>
    <row r="32" spans="1:9" s="2" customFormat="1" ht="16.5">
      <c r="A32" s="119" t="s">
        <v>226</v>
      </c>
      <c r="B32" s="120" t="s">
        <v>539</v>
      </c>
      <c r="C32" s="121" t="s">
        <v>74</v>
      </c>
      <c r="D32" s="122">
        <v>5095.25</v>
      </c>
      <c r="E32" s="123">
        <v>64.900000000000006</v>
      </c>
      <c r="F32" s="123">
        <v>82.38</v>
      </c>
      <c r="G32" s="124">
        <v>419746.7</v>
      </c>
      <c r="H32" s="125"/>
      <c r="I32" s="126">
        <v>0</v>
      </c>
    </row>
    <row r="33" spans="1:9" s="2" customFormat="1">
      <c r="A33" s="119" t="s">
        <v>227</v>
      </c>
      <c r="B33" s="120" t="s">
        <v>221</v>
      </c>
      <c r="C33" s="121" t="s">
        <v>40</v>
      </c>
      <c r="D33" s="122">
        <v>1257.3699999999999</v>
      </c>
      <c r="E33" s="123">
        <v>8.98</v>
      </c>
      <c r="F33" s="123">
        <v>11.4</v>
      </c>
      <c r="G33" s="124">
        <v>14334.02</v>
      </c>
      <c r="H33" s="125"/>
      <c r="I33" s="126">
        <v>0</v>
      </c>
    </row>
    <row r="34" spans="1:9" s="2" customFormat="1">
      <c r="A34" s="119" t="s">
        <v>228</v>
      </c>
      <c r="B34" s="120" t="s">
        <v>221</v>
      </c>
      <c r="C34" s="121" t="s">
        <v>40</v>
      </c>
      <c r="D34" s="122">
        <v>502</v>
      </c>
      <c r="E34" s="123">
        <v>6.73</v>
      </c>
      <c r="F34" s="123">
        <v>8.5399999999999991</v>
      </c>
      <c r="G34" s="124">
        <v>4287.08</v>
      </c>
      <c r="H34" s="125"/>
      <c r="I34" s="126">
        <v>0</v>
      </c>
    </row>
    <row r="35" spans="1:9" s="2" customFormat="1">
      <c r="A35" s="119" t="s">
        <v>229</v>
      </c>
      <c r="B35" s="120" t="s">
        <v>217</v>
      </c>
      <c r="C35" s="121" t="s">
        <v>40</v>
      </c>
      <c r="D35" s="122">
        <v>1257.3699999999999</v>
      </c>
      <c r="E35" s="123">
        <v>2.36</v>
      </c>
      <c r="F35" s="123">
        <v>3</v>
      </c>
      <c r="G35" s="124">
        <v>3772.11</v>
      </c>
      <c r="H35" s="125"/>
      <c r="I35" s="126">
        <v>0</v>
      </c>
    </row>
    <row r="36" spans="1:9" s="2" customFormat="1">
      <c r="A36" s="119" t="s">
        <v>230</v>
      </c>
      <c r="B36" s="120" t="s">
        <v>541</v>
      </c>
      <c r="C36" s="121" t="s">
        <v>40</v>
      </c>
      <c r="D36" s="122">
        <v>502</v>
      </c>
      <c r="E36" s="123">
        <v>5.67</v>
      </c>
      <c r="F36" s="123">
        <v>7.2</v>
      </c>
      <c r="G36" s="124">
        <v>3614.4</v>
      </c>
      <c r="H36" s="125"/>
      <c r="I36" s="126">
        <v>0</v>
      </c>
    </row>
    <row r="37" spans="1:9" s="2" customFormat="1">
      <c r="A37" s="119" t="s">
        <v>231</v>
      </c>
      <c r="B37" s="120" t="s">
        <v>212</v>
      </c>
      <c r="C37" s="121" t="s">
        <v>69</v>
      </c>
      <c r="D37" s="122">
        <v>3040.91</v>
      </c>
      <c r="E37" s="123">
        <v>9.4499999999999993</v>
      </c>
      <c r="F37" s="123">
        <v>11.99</v>
      </c>
      <c r="G37" s="124">
        <v>36460.51</v>
      </c>
      <c r="H37" s="125"/>
      <c r="I37" s="126">
        <v>0</v>
      </c>
    </row>
    <row r="38" spans="1:9" s="2" customFormat="1">
      <c r="A38" s="119" t="s">
        <v>232</v>
      </c>
      <c r="B38" s="120" t="s">
        <v>213</v>
      </c>
      <c r="C38" s="121" t="s">
        <v>28</v>
      </c>
      <c r="D38" s="122">
        <v>866</v>
      </c>
      <c r="E38" s="123">
        <v>6.49</v>
      </c>
      <c r="F38" s="123">
        <v>8.24</v>
      </c>
      <c r="G38" s="124">
        <v>7135.84</v>
      </c>
      <c r="H38" s="125"/>
      <c r="I38" s="126">
        <v>0</v>
      </c>
    </row>
    <row r="39" spans="1:9" s="2" customFormat="1">
      <c r="A39" s="119" t="s">
        <v>233</v>
      </c>
      <c r="B39" s="120" t="s">
        <v>218</v>
      </c>
      <c r="C39" s="121" t="s">
        <v>28</v>
      </c>
      <c r="D39" s="122">
        <v>866</v>
      </c>
      <c r="E39" s="123">
        <v>31.37</v>
      </c>
      <c r="F39" s="123">
        <v>39.82</v>
      </c>
      <c r="G39" s="124">
        <v>34484.120000000003</v>
      </c>
      <c r="H39" s="125"/>
      <c r="I39" s="126">
        <v>0</v>
      </c>
    </row>
    <row r="40" spans="1:9" s="2" customFormat="1">
      <c r="A40" s="119" t="s">
        <v>234</v>
      </c>
      <c r="B40" s="120" t="s">
        <v>214</v>
      </c>
      <c r="C40" s="121" t="s">
        <v>28</v>
      </c>
      <c r="D40" s="122">
        <v>375</v>
      </c>
      <c r="E40" s="123">
        <v>11.3</v>
      </c>
      <c r="F40" s="123">
        <v>14.34</v>
      </c>
      <c r="G40" s="124">
        <v>5377.5</v>
      </c>
      <c r="H40" s="125"/>
      <c r="I40" s="126">
        <v>0</v>
      </c>
    </row>
    <row r="41" spans="1:9" s="2" customFormat="1" ht="16.5">
      <c r="A41" s="119" t="s">
        <v>235</v>
      </c>
      <c r="B41" s="120" t="s">
        <v>215</v>
      </c>
      <c r="C41" s="121" t="s">
        <v>28</v>
      </c>
      <c r="D41" s="122">
        <v>375</v>
      </c>
      <c r="E41" s="123">
        <v>6.3</v>
      </c>
      <c r="F41" s="123">
        <v>8</v>
      </c>
      <c r="G41" s="124">
        <v>3000</v>
      </c>
      <c r="H41" s="125"/>
      <c r="I41" s="126">
        <v>0</v>
      </c>
    </row>
    <row r="42" spans="1:9" s="2" customFormat="1" ht="16.5">
      <c r="A42" s="119" t="s">
        <v>481</v>
      </c>
      <c r="B42" s="120" t="s">
        <v>216</v>
      </c>
      <c r="C42" s="121" t="s">
        <v>69</v>
      </c>
      <c r="D42" s="122">
        <v>3699.33</v>
      </c>
      <c r="E42" s="123">
        <v>26.92</v>
      </c>
      <c r="F42" s="123">
        <v>34.17</v>
      </c>
      <c r="G42" s="124">
        <v>126406.11</v>
      </c>
      <c r="H42" s="125"/>
      <c r="I42" s="126">
        <v>0</v>
      </c>
    </row>
    <row r="43" spans="1:9" s="2" customFormat="1">
      <c r="A43" s="119" t="s">
        <v>482</v>
      </c>
      <c r="B43" s="120" t="s">
        <v>644</v>
      </c>
      <c r="C43" s="121" t="s">
        <v>69</v>
      </c>
      <c r="D43" s="122">
        <v>9199.85</v>
      </c>
      <c r="E43" s="123">
        <v>32.450000000000003</v>
      </c>
      <c r="F43" s="123">
        <v>41.19</v>
      </c>
      <c r="G43" s="124">
        <v>378941.82</v>
      </c>
      <c r="H43" s="125"/>
      <c r="I43" s="126">
        <v>0</v>
      </c>
    </row>
    <row r="44" spans="1:9" s="2" customFormat="1">
      <c r="A44" s="119" t="s">
        <v>483</v>
      </c>
      <c r="B44" s="120" t="s">
        <v>476</v>
      </c>
      <c r="C44" s="121" t="s">
        <v>69</v>
      </c>
      <c r="D44" s="122">
        <v>433.66</v>
      </c>
      <c r="E44" s="123">
        <v>9.17</v>
      </c>
      <c r="F44" s="123">
        <v>11.64</v>
      </c>
      <c r="G44" s="124">
        <v>5047.8</v>
      </c>
      <c r="H44" s="125"/>
      <c r="I44" s="126">
        <v>0</v>
      </c>
    </row>
    <row r="45" spans="1:9" s="2" customFormat="1" ht="16.5">
      <c r="A45" s="119" t="s">
        <v>484</v>
      </c>
      <c r="B45" s="120" t="s">
        <v>477</v>
      </c>
      <c r="C45" s="121" t="s">
        <v>30</v>
      </c>
      <c r="D45" s="122">
        <v>2695.74</v>
      </c>
      <c r="E45" s="123">
        <v>3.48</v>
      </c>
      <c r="F45" s="123">
        <v>4.42</v>
      </c>
      <c r="G45" s="124">
        <v>11915.17</v>
      </c>
      <c r="H45" s="125"/>
      <c r="I45" s="126">
        <v>0</v>
      </c>
    </row>
    <row r="46" spans="1:9" s="2" customFormat="1">
      <c r="A46" s="119" t="s">
        <v>485</v>
      </c>
      <c r="B46" s="120" t="s">
        <v>478</v>
      </c>
      <c r="C46" s="121" t="s">
        <v>30</v>
      </c>
      <c r="D46" s="122">
        <v>1365.14</v>
      </c>
      <c r="E46" s="123">
        <v>2.0299999999999998</v>
      </c>
      <c r="F46" s="123">
        <v>2.58</v>
      </c>
      <c r="G46" s="124">
        <v>3522.06</v>
      </c>
      <c r="H46" s="125"/>
      <c r="I46" s="126">
        <v>0</v>
      </c>
    </row>
    <row r="47" spans="1:9" s="2" customFormat="1">
      <c r="A47" s="119" t="s">
        <v>580</v>
      </c>
      <c r="B47" s="120" t="s">
        <v>479</v>
      </c>
      <c r="C47" s="121" t="s">
        <v>30</v>
      </c>
      <c r="D47" s="122">
        <v>2088.6799999999998</v>
      </c>
      <c r="E47" s="123">
        <v>1.6</v>
      </c>
      <c r="F47" s="123">
        <v>2.0299999999999998</v>
      </c>
      <c r="G47" s="124">
        <v>4240.0200000000004</v>
      </c>
      <c r="H47" s="125"/>
      <c r="I47" s="126">
        <v>0</v>
      </c>
    </row>
    <row r="48" spans="1:9" s="2" customFormat="1">
      <c r="A48" s="119" t="s">
        <v>581</v>
      </c>
      <c r="B48" s="120" t="s">
        <v>480</v>
      </c>
      <c r="C48" s="121" t="s">
        <v>30</v>
      </c>
      <c r="D48" s="122">
        <v>415.71</v>
      </c>
      <c r="E48" s="123">
        <v>1.1000000000000001</v>
      </c>
      <c r="F48" s="123">
        <v>1.4</v>
      </c>
      <c r="G48" s="124">
        <v>581.99</v>
      </c>
      <c r="H48" s="125"/>
      <c r="I48" s="126">
        <v>0</v>
      </c>
    </row>
    <row r="49" spans="1:9" s="2" customFormat="1">
      <c r="A49" s="119" t="s">
        <v>582</v>
      </c>
      <c r="B49" s="120" t="s">
        <v>486</v>
      </c>
      <c r="C49" s="121" t="s">
        <v>69</v>
      </c>
      <c r="D49" s="122">
        <v>391.65</v>
      </c>
      <c r="E49" s="123">
        <v>1.41</v>
      </c>
      <c r="F49" s="123">
        <v>1.79</v>
      </c>
      <c r="G49" s="124">
        <v>701.05</v>
      </c>
      <c r="H49" s="125"/>
      <c r="I49" s="126">
        <v>0</v>
      </c>
    </row>
    <row r="50" spans="1:9" s="2" customFormat="1" ht="16.5">
      <c r="A50" s="119" t="s">
        <v>583</v>
      </c>
      <c r="B50" s="120" t="s">
        <v>543</v>
      </c>
      <c r="C50" s="121" t="s">
        <v>74</v>
      </c>
      <c r="D50" s="122">
        <v>7308.43</v>
      </c>
      <c r="E50" s="123">
        <v>1.24</v>
      </c>
      <c r="F50" s="123">
        <v>1.57</v>
      </c>
      <c r="G50" s="124">
        <v>11474.24</v>
      </c>
      <c r="H50" s="125"/>
      <c r="I50" s="126">
        <v>0</v>
      </c>
    </row>
    <row r="51" spans="1:9" s="2" customFormat="1" ht="16.5">
      <c r="A51" s="119" t="s">
        <v>584</v>
      </c>
      <c r="B51" s="120" t="s">
        <v>578</v>
      </c>
      <c r="C51" s="121" t="s">
        <v>542</v>
      </c>
      <c r="D51" s="122">
        <v>409272.08</v>
      </c>
      <c r="E51" s="123">
        <v>1.1399999999999999</v>
      </c>
      <c r="F51" s="123">
        <v>1.45</v>
      </c>
      <c r="G51" s="124">
        <v>593444.52</v>
      </c>
      <c r="H51" s="125"/>
      <c r="I51" s="126">
        <v>0</v>
      </c>
    </row>
    <row r="52" spans="1:9" s="2" customFormat="1">
      <c r="A52" s="119" t="s">
        <v>585</v>
      </c>
      <c r="B52" s="120" t="s">
        <v>545</v>
      </c>
      <c r="C52" s="121" t="s">
        <v>74</v>
      </c>
      <c r="D52" s="122">
        <v>1157.1400000000001</v>
      </c>
      <c r="E52" s="123">
        <v>34.03</v>
      </c>
      <c r="F52" s="123">
        <v>43.19</v>
      </c>
      <c r="G52" s="124">
        <v>49976.88</v>
      </c>
      <c r="H52" s="125"/>
      <c r="I52" s="126">
        <v>0</v>
      </c>
    </row>
    <row r="53" spans="1:9" s="2" customFormat="1" ht="16.5">
      <c r="A53" s="119" t="s">
        <v>1865</v>
      </c>
      <c r="B53" s="120" t="s">
        <v>544</v>
      </c>
      <c r="C53" s="121" t="s">
        <v>74</v>
      </c>
      <c r="D53" s="122">
        <v>1620</v>
      </c>
      <c r="E53" s="123">
        <v>55.62</v>
      </c>
      <c r="F53" s="123">
        <v>70.599999999999994</v>
      </c>
      <c r="G53" s="124">
        <v>114372</v>
      </c>
      <c r="H53" s="125"/>
      <c r="I53" s="126">
        <v>0</v>
      </c>
    </row>
    <row r="54" spans="1:9">
      <c r="A54" s="128"/>
      <c r="B54" s="224" t="s">
        <v>36</v>
      </c>
      <c r="C54" s="224"/>
      <c r="D54" s="224"/>
      <c r="E54" s="143"/>
      <c r="F54" s="143"/>
      <c r="G54" s="144">
        <v>2460774.23</v>
      </c>
      <c r="H54" s="143"/>
      <c r="I54" s="145">
        <v>0</v>
      </c>
    </row>
    <row r="55" spans="1:9">
      <c r="A55" s="128" t="s">
        <v>58</v>
      </c>
      <c r="B55" s="129" t="s">
        <v>51</v>
      </c>
      <c r="C55" s="129"/>
      <c r="D55" s="129"/>
      <c r="E55" s="129"/>
      <c r="F55" s="129"/>
      <c r="G55" s="130"/>
      <c r="H55" s="129"/>
      <c r="I55" s="141"/>
    </row>
    <row r="56" spans="1:9" s="2" customFormat="1">
      <c r="A56" s="119" t="s">
        <v>60</v>
      </c>
      <c r="B56" s="120" t="s">
        <v>561</v>
      </c>
      <c r="C56" s="121" t="s">
        <v>53</v>
      </c>
      <c r="D56" s="122">
        <v>417</v>
      </c>
      <c r="E56" s="123">
        <v>190.7</v>
      </c>
      <c r="F56" s="123">
        <v>242.06</v>
      </c>
      <c r="G56" s="124">
        <v>100939.02</v>
      </c>
      <c r="H56" s="125"/>
      <c r="I56" s="126">
        <v>0</v>
      </c>
    </row>
    <row r="57" spans="1:9" s="2" customFormat="1">
      <c r="A57" s="119" t="s">
        <v>62</v>
      </c>
      <c r="B57" s="120" t="s">
        <v>55</v>
      </c>
      <c r="C57" s="121" t="s">
        <v>40</v>
      </c>
      <c r="D57" s="122">
        <v>23535.75</v>
      </c>
      <c r="E57" s="123">
        <v>16.89</v>
      </c>
      <c r="F57" s="123">
        <v>21.44</v>
      </c>
      <c r="G57" s="124">
        <v>504606.48</v>
      </c>
      <c r="H57" s="125"/>
      <c r="I57" s="126">
        <v>0</v>
      </c>
    </row>
    <row r="58" spans="1:9" s="2" customFormat="1">
      <c r="A58" s="119" t="s">
        <v>65</v>
      </c>
      <c r="B58" s="120" t="s">
        <v>57</v>
      </c>
      <c r="C58" s="121" t="s">
        <v>40</v>
      </c>
      <c r="D58" s="122">
        <v>23535.75</v>
      </c>
      <c r="E58" s="123">
        <v>7.1</v>
      </c>
      <c r="F58" s="123">
        <v>9.01</v>
      </c>
      <c r="G58" s="124">
        <v>212057.11</v>
      </c>
      <c r="H58" s="125"/>
      <c r="I58" s="126">
        <v>0</v>
      </c>
    </row>
    <row r="59" spans="1:9" s="2" customFormat="1">
      <c r="A59" s="119" t="s">
        <v>238</v>
      </c>
      <c r="B59" s="120" t="s">
        <v>681</v>
      </c>
      <c r="C59" s="121" t="s">
        <v>28</v>
      </c>
      <c r="D59" s="122">
        <v>2</v>
      </c>
      <c r="E59" s="123">
        <v>33141.72</v>
      </c>
      <c r="F59" s="123">
        <v>42066.79</v>
      </c>
      <c r="G59" s="124">
        <v>84133.58</v>
      </c>
      <c r="H59" s="125"/>
      <c r="I59" s="126">
        <v>0</v>
      </c>
    </row>
    <row r="60" spans="1:9" s="2" customFormat="1">
      <c r="A60" s="119" t="s">
        <v>680</v>
      </c>
      <c r="B60" s="120" t="s">
        <v>261</v>
      </c>
      <c r="C60" s="121" t="s">
        <v>558</v>
      </c>
      <c r="D60" s="122">
        <v>48</v>
      </c>
      <c r="E60" s="123">
        <v>6300</v>
      </c>
      <c r="F60" s="123">
        <v>7996.59</v>
      </c>
      <c r="G60" s="124">
        <v>383836.32</v>
      </c>
      <c r="H60" s="125"/>
      <c r="I60" s="126">
        <v>0</v>
      </c>
    </row>
    <row r="61" spans="1:9">
      <c r="A61" s="128"/>
      <c r="B61" s="224" t="s">
        <v>36</v>
      </c>
      <c r="C61" s="224"/>
      <c r="D61" s="224"/>
      <c r="E61" s="143"/>
      <c r="F61" s="143"/>
      <c r="G61" s="144">
        <v>1285572.51</v>
      </c>
      <c r="H61" s="143"/>
      <c r="I61" s="145">
        <v>0</v>
      </c>
    </row>
    <row r="62" spans="1:9">
      <c r="A62" s="128" t="s">
        <v>67</v>
      </c>
      <c r="B62" s="129" t="s">
        <v>59</v>
      </c>
      <c r="C62" s="129"/>
      <c r="D62" s="129"/>
      <c r="E62" s="129"/>
      <c r="F62" s="129"/>
      <c r="G62" s="130"/>
      <c r="H62" s="129"/>
      <c r="I62" s="141"/>
    </row>
    <row r="63" spans="1:9">
      <c r="A63" s="119" t="s">
        <v>68</v>
      </c>
      <c r="B63" s="120" t="s">
        <v>688</v>
      </c>
      <c r="C63" s="121" t="s">
        <v>61</v>
      </c>
      <c r="D63" s="122">
        <v>6600</v>
      </c>
      <c r="E63" s="123">
        <v>133.83000000000001</v>
      </c>
      <c r="F63" s="123">
        <v>169.87</v>
      </c>
      <c r="G63" s="124">
        <v>1121142</v>
      </c>
      <c r="H63" s="125"/>
      <c r="I63" s="126">
        <v>0</v>
      </c>
    </row>
    <row r="64" spans="1:9" ht="16.5">
      <c r="A64" s="119" t="s">
        <v>400</v>
      </c>
      <c r="B64" s="120" t="s">
        <v>1883</v>
      </c>
      <c r="C64" s="121" t="s">
        <v>61</v>
      </c>
      <c r="D64" s="122">
        <v>1100</v>
      </c>
      <c r="E64" s="123">
        <v>133.83000000000001</v>
      </c>
      <c r="F64" s="123">
        <v>169.87</v>
      </c>
      <c r="G64" s="124">
        <v>186857</v>
      </c>
      <c r="H64" s="125"/>
      <c r="I64" s="126"/>
    </row>
    <row r="65" spans="1:9">
      <c r="A65" s="119" t="s">
        <v>401</v>
      </c>
      <c r="B65" s="120" t="s">
        <v>689</v>
      </c>
      <c r="C65" s="121" t="s">
        <v>61</v>
      </c>
      <c r="D65" s="122">
        <v>6600</v>
      </c>
      <c r="E65" s="123">
        <v>53.82</v>
      </c>
      <c r="F65" s="123">
        <v>68.31</v>
      </c>
      <c r="G65" s="124">
        <v>450846</v>
      </c>
      <c r="H65" s="125"/>
      <c r="I65" s="126">
        <v>0</v>
      </c>
    </row>
    <row r="66" spans="1:9">
      <c r="A66" s="119" t="s">
        <v>402</v>
      </c>
      <c r="B66" s="120" t="s">
        <v>470</v>
      </c>
      <c r="C66" s="121" t="s">
        <v>61</v>
      </c>
      <c r="D66" s="122">
        <v>5280</v>
      </c>
      <c r="E66" s="123">
        <v>53.82</v>
      </c>
      <c r="F66" s="123">
        <v>68.31</v>
      </c>
      <c r="G66" s="124">
        <v>360676.8</v>
      </c>
      <c r="H66" s="125"/>
      <c r="I66" s="126">
        <v>0</v>
      </c>
    </row>
    <row r="67" spans="1:9">
      <c r="A67" s="119" t="s">
        <v>403</v>
      </c>
      <c r="B67" s="120" t="s">
        <v>471</v>
      </c>
      <c r="C67" s="121" t="s">
        <v>61</v>
      </c>
      <c r="D67" s="122">
        <v>2640</v>
      </c>
      <c r="E67" s="123">
        <v>53.82</v>
      </c>
      <c r="F67" s="123">
        <v>68.31</v>
      </c>
      <c r="G67" s="124">
        <v>180338.4</v>
      </c>
      <c r="H67" s="125"/>
      <c r="I67" s="126">
        <v>0</v>
      </c>
    </row>
    <row r="68" spans="1:9">
      <c r="A68" s="119" t="s">
        <v>404</v>
      </c>
      <c r="B68" s="120" t="s">
        <v>690</v>
      </c>
      <c r="C68" s="121" t="s">
        <v>61</v>
      </c>
      <c r="D68" s="122">
        <v>6600</v>
      </c>
      <c r="E68" s="123">
        <v>42.73</v>
      </c>
      <c r="F68" s="123">
        <v>54.24</v>
      </c>
      <c r="G68" s="124">
        <v>357984</v>
      </c>
      <c r="H68" s="125"/>
      <c r="I68" s="126">
        <v>0</v>
      </c>
    </row>
    <row r="69" spans="1:9">
      <c r="A69" s="119" t="s">
        <v>405</v>
      </c>
      <c r="B69" s="120" t="s">
        <v>546</v>
      </c>
      <c r="C69" s="121" t="s">
        <v>61</v>
      </c>
      <c r="D69" s="122">
        <v>6600</v>
      </c>
      <c r="E69" s="123">
        <v>42.73</v>
      </c>
      <c r="F69" s="123">
        <v>54.24</v>
      </c>
      <c r="G69" s="124">
        <v>357984</v>
      </c>
      <c r="H69" s="125"/>
      <c r="I69" s="126">
        <v>0</v>
      </c>
    </row>
    <row r="70" spans="1:9">
      <c r="A70" s="119" t="s">
        <v>472</v>
      </c>
      <c r="B70" s="120" t="s">
        <v>63</v>
      </c>
      <c r="C70" s="121" t="s">
        <v>64</v>
      </c>
      <c r="D70" s="122">
        <v>6600</v>
      </c>
      <c r="E70" s="123">
        <v>26.96</v>
      </c>
      <c r="F70" s="123">
        <v>34.22</v>
      </c>
      <c r="G70" s="124">
        <v>225852</v>
      </c>
      <c r="H70" s="125"/>
      <c r="I70" s="126">
        <v>0</v>
      </c>
    </row>
    <row r="71" spans="1:9">
      <c r="A71" s="119" t="s">
        <v>473</v>
      </c>
      <c r="B71" s="120" t="s">
        <v>236</v>
      </c>
      <c r="C71" s="121" t="s">
        <v>61</v>
      </c>
      <c r="D71" s="122">
        <v>19800</v>
      </c>
      <c r="E71" s="123">
        <v>16.18</v>
      </c>
      <c r="F71" s="123">
        <v>20.54</v>
      </c>
      <c r="G71" s="124">
        <v>406692</v>
      </c>
      <c r="H71" s="125"/>
      <c r="I71" s="126">
        <v>0</v>
      </c>
    </row>
    <row r="72" spans="1:9">
      <c r="A72" s="119" t="s">
        <v>752</v>
      </c>
      <c r="B72" s="120" t="s">
        <v>237</v>
      </c>
      <c r="C72" s="121" t="s">
        <v>61</v>
      </c>
      <c r="D72" s="122">
        <v>26400</v>
      </c>
      <c r="E72" s="123">
        <v>13.8</v>
      </c>
      <c r="F72" s="123">
        <v>17.52</v>
      </c>
      <c r="G72" s="124">
        <v>462528</v>
      </c>
      <c r="H72" s="125"/>
      <c r="I72" s="126">
        <v>0</v>
      </c>
    </row>
    <row r="73" spans="1:9">
      <c r="A73" s="119" t="s">
        <v>1881</v>
      </c>
      <c r="B73" s="120" t="s">
        <v>262</v>
      </c>
      <c r="C73" s="121" t="s">
        <v>61</v>
      </c>
      <c r="D73" s="122">
        <v>10560</v>
      </c>
      <c r="E73" s="123">
        <v>5.24</v>
      </c>
      <c r="F73" s="123">
        <v>6.65</v>
      </c>
      <c r="G73" s="124">
        <v>70224</v>
      </c>
      <c r="H73" s="125"/>
      <c r="I73" s="126">
        <v>0</v>
      </c>
    </row>
    <row r="74" spans="1:9">
      <c r="A74" s="119" t="s">
        <v>1882</v>
      </c>
      <c r="B74" s="120" t="s">
        <v>66</v>
      </c>
      <c r="C74" s="121" t="s">
        <v>64</v>
      </c>
      <c r="D74" s="122">
        <v>39600</v>
      </c>
      <c r="E74" s="123">
        <v>7.81</v>
      </c>
      <c r="F74" s="123">
        <v>9.91</v>
      </c>
      <c r="G74" s="124">
        <v>392436</v>
      </c>
      <c r="H74" s="125"/>
      <c r="I74" s="126">
        <v>0</v>
      </c>
    </row>
    <row r="75" spans="1:9">
      <c r="A75" s="128"/>
      <c r="B75" s="224" t="s">
        <v>36</v>
      </c>
      <c r="C75" s="224"/>
      <c r="D75" s="224"/>
      <c r="E75" s="143"/>
      <c r="F75" s="143"/>
      <c r="G75" s="144">
        <v>4573560.2</v>
      </c>
      <c r="H75" s="143"/>
      <c r="I75" s="145">
        <v>0</v>
      </c>
    </row>
    <row r="76" spans="1:9">
      <c r="A76" s="128" t="s">
        <v>70</v>
      </c>
      <c r="B76" s="129" t="s">
        <v>71</v>
      </c>
      <c r="C76" s="129"/>
      <c r="D76" s="129"/>
      <c r="E76" s="129"/>
      <c r="F76" s="129"/>
      <c r="G76" s="130"/>
      <c r="H76" s="129"/>
      <c r="I76" s="141"/>
    </row>
    <row r="77" spans="1:9" s="2" customFormat="1">
      <c r="A77" s="119" t="s">
        <v>72</v>
      </c>
      <c r="B77" s="120" t="s">
        <v>73</v>
      </c>
      <c r="C77" s="121" t="s">
        <v>74</v>
      </c>
      <c r="D77" s="122">
        <v>2557.4499999999998</v>
      </c>
      <c r="E77" s="123">
        <v>1.99</v>
      </c>
      <c r="F77" s="123">
        <v>2.5299999999999998</v>
      </c>
      <c r="G77" s="124">
        <v>6470.35</v>
      </c>
      <c r="H77" s="125"/>
      <c r="I77" s="126">
        <v>0</v>
      </c>
    </row>
    <row r="78" spans="1:9" s="2" customFormat="1">
      <c r="A78" s="119" t="s">
        <v>75</v>
      </c>
      <c r="B78" s="120" t="s">
        <v>547</v>
      </c>
      <c r="C78" s="121" t="s">
        <v>74</v>
      </c>
      <c r="D78" s="122">
        <v>3324.85</v>
      </c>
      <c r="E78" s="123">
        <v>1.24</v>
      </c>
      <c r="F78" s="123">
        <v>1.57</v>
      </c>
      <c r="G78" s="124">
        <v>5220.01</v>
      </c>
      <c r="H78" s="125"/>
      <c r="I78" s="126">
        <v>0</v>
      </c>
    </row>
    <row r="79" spans="1:9" s="2" customFormat="1">
      <c r="A79" s="119" t="s">
        <v>76</v>
      </c>
      <c r="B79" s="120" t="s">
        <v>579</v>
      </c>
      <c r="C79" s="121" t="s">
        <v>542</v>
      </c>
      <c r="D79" s="122">
        <v>132987.4</v>
      </c>
      <c r="E79" s="123">
        <v>1.1399999999999999</v>
      </c>
      <c r="F79" s="123">
        <v>1.45</v>
      </c>
      <c r="G79" s="124">
        <v>192831.73</v>
      </c>
      <c r="H79" s="125"/>
      <c r="I79" s="126">
        <v>0</v>
      </c>
    </row>
    <row r="80" spans="1:9">
      <c r="A80" s="128"/>
      <c r="B80" s="129" t="s">
        <v>78</v>
      </c>
      <c r="C80" s="132"/>
      <c r="D80" s="133"/>
      <c r="E80" s="134"/>
      <c r="F80" s="134"/>
      <c r="G80" s="135"/>
      <c r="H80" s="134"/>
      <c r="I80" s="136"/>
    </row>
    <row r="81" spans="1:9" s="2" customFormat="1">
      <c r="A81" s="119" t="s">
        <v>79</v>
      </c>
      <c r="B81" s="120" t="s">
        <v>530</v>
      </c>
      <c r="C81" s="121" t="s">
        <v>74</v>
      </c>
      <c r="D81" s="122">
        <v>169.99</v>
      </c>
      <c r="E81" s="123">
        <v>12.29</v>
      </c>
      <c r="F81" s="123">
        <v>15.6</v>
      </c>
      <c r="G81" s="124">
        <v>2651.84</v>
      </c>
      <c r="H81" s="125"/>
      <c r="I81" s="126">
        <v>0</v>
      </c>
    </row>
    <row r="82" spans="1:9" s="2" customFormat="1">
      <c r="A82" s="119" t="s">
        <v>80</v>
      </c>
      <c r="B82" s="120" t="s">
        <v>548</v>
      </c>
      <c r="C82" s="121" t="s">
        <v>74</v>
      </c>
      <c r="D82" s="122">
        <v>220.99</v>
      </c>
      <c r="E82" s="123">
        <v>5.67</v>
      </c>
      <c r="F82" s="123">
        <v>7.2</v>
      </c>
      <c r="G82" s="124">
        <v>1591.13</v>
      </c>
      <c r="H82" s="125"/>
      <c r="I82" s="126">
        <v>0</v>
      </c>
    </row>
    <row r="83" spans="1:9" s="2" customFormat="1" ht="16.5">
      <c r="A83" s="119" t="s">
        <v>81</v>
      </c>
      <c r="B83" s="120" t="s">
        <v>77</v>
      </c>
      <c r="C83" s="121" t="s">
        <v>74</v>
      </c>
      <c r="D83" s="122">
        <v>220.99</v>
      </c>
      <c r="E83" s="123">
        <v>55.62</v>
      </c>
      <c r="F83" s="123">
        <v>70.599999999999994</v>
      </c>
      <c r="G83" s="124">
        <v>15601.89</v>
      </c>
      <c r="H83" s="125"/>
      <c r="I83" s="126">
        <v>0</v>
      </c>
    </row>
    <row r="84" spans="1:9">
      <c r="A84" s="128"/>
      <c r="B84" s="224" t="s">
        <v>36</v>
      </c>
      <c r="C84" s="224"/>
      <c r="D84" s="224"/>
      <c r="E84" s="143"/>
      <c r="F84" s="143"/>
      <c r="G84" s="144">
        <v>224366.95</v>
      </c>
      <c r="H84" s="143"/>
      <c r="I84" s="145">
        <v>0</v>
      </c>
    </row>
    <row r="85" spans="1:9">
      <c r="A85" s="128" t="s">
        <v>82</v>
      </c>
      <c r="B85" s="129" t="s">
        <v>83</v>
      </c>
      <c r="C85" s="129"/>
      <c r="D85" s="129"/>
      <c r="E85" s="129"/>
      <c r="F85" s="129"/>
      <c r="G85" s="130"/>
      <c r="H85" s="129"/>
      <c r="I85" s="141"/>
    </row>
    <row r="86" spans="1:9" ht="16.5">
      <c r="A86" s="119" t="s">
        <v>84</v>
      </c>
      <c r="B86" s="120" t="s">
        <v>531</v>
      </c>
      <c r="C86" s="121" t="s">
        <v>28</v>
      </c>
      <c r="D86" s="122">
        <v>1</v>
      </c>
      <c r="E86" s="123">
        <v>6500</v>
      </c>
      <c r="F86" s="123">
        <v>8250.4500000000007</v>
      </c>
      <c r="G86" s="124">
        <v>8250.4500000000007</v>
      </c>
      <c r="H86" s="125"/>
      <c r="I86" s="126">
        <v>0</v>
      </c>
    </row>
    <row r="87" spans="1:9" ht="16.5">
      <c r="A87" s="119" t="s">
        <v>85</v>
      </c>
      <c r="B87" s="120" t="s">
        <v>564</v>
      </c>
      <c r="C87" s="121" t="s">
        <v>30</v>
      </c>
      <c r="D87" s="122">
        <v>133</v>
      </c>
      <c r="E87" s="123">
        <v>306.25</v>
      </c>
      <c r="F87" s="123">
        <v>388.72</v>
      </c>
      <c r="G87" s="124">
        <v>51699.76</v>
      </c>
      <c r="H87" s="125"/>
      <c r="I87" s="126">
        <v>0</v>
      </c>
    </row>
    <row r="88" spans="1:9" ht="16.5">
      <c r="A88" s="119" t="s">
        <v>86</v>
      </c>
      <c r="B88" s="120" t="s">
        <v>532</v>
      </c>
      <c r="C88" s="121" t="s">
        <v>30</v>
      </c>
      <c r="D88" s="122">
        <v>1482</v>
      </c>
      <c r="E88" s="123">
        <v>201.23</v>
      </c>
      <c r="F88" s="123">
        <v>255.42</v>
      </c>
      <c r="G88" s="124">
        <v>378532.44</v>
      </c>
      <c r="H88" s="125"/>
      <c r="I88" s="126">
        <v>0</v>
      </c>
    </row>
    <row r="89" spans="1:9" ht="16.5">
      <c r="A89" s="119" t="s">
        <v>89</v>
      </c>
      <c r="B89" s="120" t="s">
        <v>533</v>
      </c>
      <c r="C89" s="121" t="s">
        <v>30</v>
      </c>
      <c r="D89" s="122">
        <v>2204</v>
      </c>
      <c r="E89" s="123">
        <v>182.01</v>
      </c>
      <c r="F89" s="123">
        <v>231.03</v>
      </c>
      <c r="G89" s="124">
        <v>509190.12</v>
      </c>
      <c r="H89" s="125"/>
      <c r="I89" s="126">
        <v>0</v>
      </c>
    </row>
    <row r="90" spans="1:9">
      <c r="A90" s="128"/>
      <c r="B90" s="129" t="s">
        <v>91</v>
      </c>
      <c r="C90" s="137"/>
      <c r="D90" s="138"/>
      <c r="E90" s="139"/>
      <c r="F90" s="139"/>
      <c r="G90" s="135"/>
      <c r="H90" s="129"/>
      <c r="I90" s="131"/>
    </row>
    <row r="91" spans="1:9">
      <c r="A91" s="119" t="s">
        <v>747</v>
      </c>
      <c r="B91" s="120" t="s">
        <v>750</v>
      </c>
      <c r="C91" s="121" t="s">
        <v>69</v>
      </c>
      <c r="D91" s="122">
        <v>204</v>
      </c>
      <c r="E91" s="123">
        <v>14.61</v>
      </c>
      <c r="F91" s="123">
        <v>18.54</v>
      </c>
      <c r="G91" s="124">
        <v>3782.16</v>
      </c>
      <c r="H91" s="125"/>
      <c r="I91" s="126">
        <v>0</v>
      </c>
    </row>
    <row r="92" spans="1:9">
      <c r="A92" s="119" t="s">
        <v>748</v>
      </c>
      <c r="B92" s="120" t="s">
        <v>90</v>
      </c>
      <c r="C92" s="121" t="s">
        <v>69</v>
      </c>
      <c r="D92" s="122">
        <v>348</v>
      </c>
      <c r="E92" s="123">
        <v>44.49</v>
      </c>
      <c r="F92" s="123">
        <v>56.47</v>
      </c>
      <c r="G92" s="124">
        <v>19651.560000000001</v>
      </c>
      <c r="H92" s="125"/>
      <c r="I92" s="126">
        <v>0</v>
      </c>
    </row>
    <row r="93" spans="1:9" s="2" customFormat="1">
      <c r="A93" s="119" t="s">
        <v>749</v>
      </c>
      <c r="B93" s="120" t="s">
        <v>751</v>
      </c>
      <c r="C93" s="121" t="s">
        <v>74</v>
      </c>
      <c r="D93" s="122">
        <v>187.9</v>
      </c>
      <c r="E93" s="123">
        <v>349.21</v>
      </c>
      <c r="F93" s="123">
        <v>443.25</v>
      </c>
      <c r="G93" s="124">
        <v>83286.679999999993</v>
      </c>
      <c r="H93" s="125"/>
      <c r="I93" s="126">
        <v>0</v>
      </c>
    </row>
    <row r="94" spans="1:9" s="2" customFormat="1">
      <c r="A94" s="119" t="s">
        <v>93</v>
      </c>
      <c r="B94" s="120" t="s">
        <v>87</v>
      </c>
      <c r="C94" s="121" t="s">
        <v>88</v>
      </c>
      <c r="D94" s="122">
        <v>12644</v>
      </c>
      <c r="E94" s="123">
        <v>6.75</v>
      </c>
      <c r="F94" s="123">
        <v>8.57</v>
      </c>
      <c r="G94" s="124">
        <v>108359.08</v>
      </c>
      <c r="H94" s="125"/>
      <c r="I94" s="126">
        <v>0</v>
      </c>
    </row>
    <row r="95" spans="1:9">
      <c r="A95" s="128"/>
      <c r="B95" s="224" t="s">
        <v>36</v>
      </c>
      <c r="C95" s="224"/>
      <c r="D95" s="224"/>
      <c r="E95" s="143"/>
      <c r="F95" s="143"/>
      <c r="G95" s="144">
        <v>1162752.25</v>
      </c>
      <c r="H95" s="143"/>
      <c r="I95" s="145">
        <v>0</v>
      </c>
    </row>
    <row r="96" spans="1:9">
      <c r="A96" s="128" t="s">
        <v>94</v>
      </c>
      <c r="B96" s="129" t="s">
        <v>95</v>
      </c>
      <c r="C96" s="129"/>
      <c r="D96" s="129"/>
      <c r="E96" s="129"/>
      <c r="F96" s="129"/>
      <c r="G96" s="130"/>
      <c r="H96" s="129"/>
      <c r="I96" s="141"/>
    </row>
    <row r="97" spans="1:9" s="2" customFormat="1">
      <c r="A97" s="128" t="s">
        <v>406</v>
      </c>
      <c r="B97" s="129" t="s">
        <v>534</v>
      </c>
      <c r="C97" s="129"/>
      <c r="D97" s="129"/>
      <c r="E97" s="129"/>
      <c r="F97" s="129"/>
      <c r="G97" s="129"/>
      <c r="H97" s="129"/>
      <c r="I97" s="131"/>
    </row>
    <row r="98" spans="1:9" s="2" customFormat="1">
      <c r="A98" s="119" t="s">
        <v>407</v>
      </c>
      <c r="B98" s="120" t="s">
        <v>751</v>
      </c>
      <c r="C98" s="121" t="s">
        <v>74</v>
      </c>
      <c r="D98" s="122">
        <v>64</v>
      </c>
      <c r="E98" s="123">
        <v>349.21</v>
      </c>
      <c r="F98" s="123">
        <v>443.25</v>
      </c>
      <c r="G98" s="124">
        <v>28368</v>
      </c>
      <c r="H98" s="125"/>
      <c r="I98" s="126">
        <v>0</v>
      </c>
    </row>
    <row r="99" spans="1:9" s="2" customFormat="1">
      <c r="A99" s="119" t="s">
        <v>408</v>
      </c>
      <c r="B99" s="120" t="s">
        <v>87</v>
      </c>
      <c r="C99" s="121" t="s">
        <v>88</v>
      </c>
      <c r="D99" s="122">
        <v>8355</v>
      </c>
      <c r="E99" s="123">
        <v>6.75</v>
      </c>
      <c r="F99" s="123">
        <v>8.57</v>
      </c>
      <c r="G99" s="124">
        <v>71602.350000000006</v>
      </c>
      <c r="H99" s="125"/>
      <c r="I99" s="126">
        <v>0</v>
      </c>
    </row>
    <row r="100" spans="1:9" s="2" customFormat="1">
      <c r="A100" s="119" t="s">
        <v>409</v>
      </c>
      <c r="B100" s="120" t="s">
        <v>90</v>
      </c>
      <c r="C100" s="121" t="s">
        <v>69</v>
      </c>
      <c r="D100" s="122">
        <v>636.84</v>
      </c>
      <c r="E100" s="123">
        <v>33.35</v>
      </c>
      <c r="F100" s="123">
        <v>42.33</v>
      </c>
      <c r="G100" s="124">
        <v>26957.439999999999</v>
      </c>
      <c r="H100" s="125"/>
      <c r="I100" s="126">
        <v>0</v>
      </c>
    </row>
    <row r="101" spans="1:9">
      <c r="A101" s="128" t="s">
        <v>410</v>
      </c>
      <c r="B101" s="129" t="s">
        <v>535</v>
      </c>
      <c r="C101" s="129"/>
      <c r="D101" s="129"/>
      <c r="E101" s="129"/>
      <c r="F101" s="129"/>
      <c r="G101" s="129"/>
      <c r="H101" s="129"/>
      <c r="I101" s="131"/>
    </row>
    <row r="102" spans="1:9" s="2" customFormat="1">
      <c r="A102" s="119" t="s">
        <v>411</v>
      </c>
      <c r="B102" s="120" t="s">
        <v>751</v>
      </c>
      <c r="C102" s="121" t="s">
        <v>74</v>
      </c>
      <c r="D102" s="122">
        <v>22</v>
      </c>
      <c r="E102" s="123">
        <v>349.21</v>
      </c>
      <c r="F102" s="123">
        <v>443.25</v>
      </c>
      <c r="G102" s="124">
        <v>9751.5</v>
      </c>
      <c r="H102" s="125"/>
      <c r="I102" s="126">
        <v>0</v>
      </c>
    </row>
    <row r="103" spans="1:9" s="2" customFormat="1">
      <c r="A103" s="119" t="s">
        <v>412</v>
      </c>
      <c r="B103" s="120" t="s">
        <v>87</v>
      </c>
      <c r="C103" s="121" t="s">
        <v>88</v>
      </c>
      <c r="D103" s="122">
        <v>3607</v>
      </c>
      <c r="E103" s="123">
        <v>6.75</v>
      </c>
      <c r="F103" s="123">
        <v>8.57</v>
      </c>
      <c r="G103" s="124">
        <v>30911.99</v>
      </c>
      <c r="H103" s="125"/>
      <c r="I103" s="126">
        <v>0</v>
      </c>
    </row>
    <row r="104" spans="1:9" s="2" customFormat="1">
      <c r="A104" s="119" t="s">
        <v>413</v>
      </c>
      <c r="B104" s="120" t="s">
        <v>90</v>
      </c>
      <c r="C104" s="121" t="s">
        <v>69</v>
      </c>
      <c r="D104" s="122">
        <v>219.7</v>
      </c>
      <c r="E104" s="123">
        <v>33.35</v>
      </c>
      <c r="F104" s="123">
        <v>42.33</v>
      </c>
      <c r="G104" s="124">
        <v>9299.9</v>
      </c>
      <c r="H104" s="125"/>
      <c r="I104" s="126">
        <v>0</v>
      </c>
    </row>
    <row r="105" spans="1:9">
      <c r="A105" s="128" t="s">
        <v>414</v>
      </c>
      <c r="B105" s="129" t="s">
        <v>565</v>
      </c>
      <c r="C105" s="129"/>
      <c r="D105" s="129"/>
      <c r="E105" s="129"/>
      <c r="F105" s="129"/>
      <c r="G105" s="129"/>
      <c r="H105" s="129"/>
      <c r="I105" s="131"/>
    </row>
    <row r="106" spans="1:9" s="2" customFormat="1">
      <c r="A106" s="119" t="s">
        <v>415</v>
      </c>
      <c r="B106" s="120" t="s">
        <v>751</v>
      </c>
      <c r="C106" s="121" t="s">
        <v>74</v>
      </c>
      <c r="D106" s="122">
        <v>1626</v>
      </c>
      <c r="E106" s="123">
        <v>349.21</v>
      </c>
      <c r="F106" s="123">
        <v>443.25</v>
      </c>
      <c r="G106" s="124">
        <v>720724.5</v>
      </c>
      <c r="H106" s="125"/>
      <c r="I106" s="126">
        <v>0</v>
      </c>
    </row>
    <row r="107" spans="1:9" s="2" customFormat="1">
      <c r="A107" s="119" t="s">
        <v>416</v>
      </c>
      <c r="B107" s="120" t="s">
        <v>87</v>
      </c>
      <c r="C107" s="121" t="s">
        <v>88</v>
      </c>
      <c r="D107" s="122">
        <v>82485</v>
      </c>
      <c r="E107" s="123">
        <v>6.75</v>
      </c>
      <c r="F107" s="123">
        <v>8.57</v>
      </c>
      <c r="G107" s="124">
        <v>706896.45</v>
      </c>
      <c r="H107" s="125"/>
      <c r="I107" s="126">
        <v>0</v>
      </c>
    </row>
    <row r="108" spans="1:9" s="2" customFormat="1">
      <c r="A108" s="119" t="s">
        <v>417</v>
      </c>
      <c r="B108" s="120" t="s">
        <v>90</v>
      </c>
      <c r="C108" s="121" t="s">
        <v>69</v>
      </c>
      <c r="D108" s="122">
        <v>13342</v>
      </c>
      <c r="E108" s="123">
        <v>33.35</v>
      </c>
      <c r="F108" s="123">
        <v>42.33</v>
      </c>
      <c r="G108" s="124">
        <v>564766.86</v>
      </c>
      <c r="H108" s="125"/>
      <c r="I108" s="126">
        <v>0</v>
      </c>
    </row>
    <row r="109" spans="1:9">
      <c r="A109" s="128"/>
      <c r="B109" s="224" t="s">
        <v>36</v>
      </c>
      <c r="C109" s="224"/>
      <c r="D109" s="224"/>
      <c r="E109" s="143"/>
      <c r="F109" s="143"/>
      <c r="G109" s="144">
        <v>2169278.9900000002</v>
      </c>
      <c r="H109" s="143"/>
      <c r="I109" s="145">
        <v>0</v>
      </c>
    </row>
    <row r="110" spans="1:9">
      <c r="A110" s="128" t="s">
        <v>96</v>
      </c>
      <c r="B110" s="129" t="s">
        <v>243</v>
      </c>
      <c r="C110" s="129"/>
      <c r="D110" s="129"/>
      <c r="E110" s="129"/>
      <c r="F110" s="129"/>
      <c r="G110" s="130"/>
      <c r="H110" s="129"/>
      <c r="I110" s="131"/>
    </row>
    <row r="111" spans="1:9">
      <c r="A111" s="128"/>
      <c r="B111" s="129" t="s">
        <v>97</v>
      </c>
      <c r="C111" s="129"/>
      <c r="D111" s="146"/>
      <c r="E111" s="129"/>
      <c r="F111" s="129"/>
      <c r="G111" s="130"/>
      <c r="H111" s="129"/>
      <c r="I111" s="131"/>
    </row>
    <row r="112" spans="1:9">
      <c r="A112" s="119" t="s">
        <v>98</v>
      </c>
      <c r="B112" s="120" t="s">
        <v>549</v>
      </c>
      <c r="C112" s="121" t="s">
        <v>69</v>
      </c>
      <c r="D112" s="122">
        <v>10761.37</v>
      </c>
      <c r="E112" s="123">
        <v>42.31</v>
      </c>
      <c r="F112" s="123">
        <v>53.7</v>
      </c>
      <c r="G112" s="124">
        <v>577885.56999999995</v>
      </c>
      <c r="H112" s="125"/>
      <c r="I112" s="126">
        <v>0</v>
      </c>
    </row>
    <row r="113" spans="1:9">
      <c r="A113" s="119" t="s">
        <v>99</v>
      </c>
      <c r="B113" s="120" t="s">
        <v>11</v>
      </c>
      <c r="C113" s="121" t="s">
        <v>69</v>
      </c>
      <c r="D113" s="122">
        <v>6229.96</v>
      </c>
      <c r="E113" s="123">
        <v>79.59</v>
      </c>
      <c r="F113" s="123">
        <v>101.02</v>
      </c>
      <c r="G113" s="124">
        <v>629350.56000000006</v>
      </c>
      <c r="H113" s="125"/>
      <c r="I113" s="126">
        <v>0</v>
      </c>
    </row>
    <row r="114" spans="1:9">
      <c r="A114" s="119" t="s">
        <v>100</v>
      </c>
      <c r="B114" s="120" t="s">
        <v>550</v>
      </c>
      <c r="C114" s="121" t="s">
        <v>30</v>
      </c>
      <c r="D114" s="122">
        <v>3633.32</v>
      </c>
      <c r="E114" s="123">
        <v>6.48</v>
      </c>
      <c r="F114" s="123">
        <v>8.23</v>
      </c>
      <c r="G114" s="124">
        <v>29902.22</v>
      </c>
      <c r="H114" s="125"/>
      <c r="I114" s="126">
        <v>0</v>
      </c>
    </row>
    <row r="115" spans="1:9">
      <c r="A115" s="119" t="s">
        <v>101</v>
      </c>
      <c r="B115" s="120" t="s">
        <v>551</v>
      </c>
      <c r="C115" s="121" t="s">
        <v>30</v>
      </c>
      <c r="D115" s="122">
        <v>2889.82</v>
      </c>
      <c r="E115" s="123">
        <v>11.18</v>
      </c>
      <c r="F115" s="123">
        <v>14.19</v>
      </c>
      <c r="G115" s="124">
        <v>41006.550000000003</v>
      </c>
      <c r="H115" s="125"/>
      <c r="I115" s="126">
        <v>0</v>
      </c>
    </row>
    <row r="116" spans="1:9">
      <c r="A116" s="119" t="s">
        <v>102</v>
      </c>
      <c r="B116" s="120" t="s">
        <v>552</v>
      </c>
      <c r="C116" s="121" t="s">
        <v>30</v>
      </c>
      <c r="D116" s="122">
        <v>2163.73</v>
      </c>
      <c r="E116" s="123">
        <v>12.9</v>
      </c>
      <c r="F116" s="123">
        <v>16.37</v>
      </c>
      <c r="G116" s="124">
        <v>35420.26</v>
      </c>
      <c r="H116" s="125"/>
      <c r="I116" s="126">
        <v>0</v>
      </c>
    </row>
    <row r="117" spans="1:9">
      <c r="A117" s="119" t="s">
        <v>1</v>
      </c>
      <c r="B117" s="120" t="s">
        <v>245</v>
      </c>
      <c r="C117" s="121" t="s">
        <v>69</v>
      </c>
      <c r="D117" s="122">
        <v>10347.57</v>
      </c>
      <c r="E117" s="123">
        <v>80.290000000000006</v>
      </c>
      <c r="F117" s="123">
        <v>101.91</v>
      </c>
      <c r="G117" s="124">
        <v>1054520.8600000001</v>
      </c>
      <c r="H117" s="125"/>
      <c r="I117" s="126">
        <v>0</v>
      </c>
    </row>
    <row r="118" spans="1:9">
      <c r="A118" s="119" t="s">
        <v>2</v>
      </c>
      <c r="B118" s="120" t="s">
        <v>244</v>
      </c>
      <c r="C118" s="121" t="s">
        <v>69</v>
      </c>
      <c r="D118" s="122">
        <v>482.31</v>
      </c>
      <c r="E118" s="123">
        <v>475.83</v>
      </c>
      <c r="F118" s="123">
        <v>603.97</v>
      </c>
      <c r="G118" s="124">
        <v>291300.77</v>
      </c>
      <c r="H118" s="125"/>
      <c r="I118" s="126">
        <v>0</v>
      </c>
    </row>
    <row r="119" spans="1:9">
      <c r="A119" s="128"/>
      <c r="B119" s="224" t="s">
        <v>36</v>
      </c>
      <c r="C119" s="224"/>
      <c r="D119" s="224"/>
      <c r="E119" s="143"/>
      <c r="F119" s="143"/>
      <c r="G119" s="144">
        <v>2659386.79</v>
      </c>
      <c r="H119" s="143"/>
      <c r="I119" s="145">
        <v>0</v>
      </c>
    </row>
    <row r="120" spans="1:9">
      <c r="A120" s="128" t="s">
        <v>103</v>
      </c>
      <c r="B120" s="129" t="s">
        <v>104</v>
      </c>
      <c r="C120" s="129"/>
      <c r="D120" s="129"/>
      <c r="E120" s="129"/>
      <c r="F120" s="129"/>
      <c r="G120" s="130"/>
      <c r="H120" s="129"/>
      <c r="I120" s="141"/>
    </row>
    <row r="121" spans="1:9">
      <c r="A121" s="128" t="s">
        <v>319</v>
      </c>
      <c r="B121" s="129" t="s">
        <v>105</v>
      </c>
      <c r="C121" s="129"/>
      <c r="D121" s="129"/>
      <c r="E121" s="129"/>
      <c r="F121" s="129"/>
      <c r="G121" s="130"/>
      <c r="H121" s="129"/>
      <c r="I121" s="141"/>
    </row>
    <row r="122" spans="1:9" s="2" customFormat="1">
      <c r="A122" s="119" t="s">
        <v>320</v>
      </c>
      <c r="B122" s="120" t="s">
        <v>524</v>
      </c>
      <c r="C122" s="121" t="s">
        <v>28</v>
      </c>
      <c r="D122" s="122">
        <v>94</v>
      </c>
      <c r="E122" s="123">
        <v>546.44000000000005</v>
      </c>
      <c r="F122" s="123">
        <v>693.6</v>
      </c>
      <c r="G122" s="124">
        <v>65198.400000000001</v>
      </c>
      <c r="H122" s="125"/>
      <c r="I122" s="126">
        <v>0</v>
      </c>
    </row>
    <row r="123" spans="1:9" s="2" customFormat="1">
      <c r="A123" s="119" t="s">
        <v>321</v>
      </c>
      <c r="B123" s="120" t="s">
        <v>304</v>
      </c>
      <c r="C123" s="121" t="s">
        <v>28</v>
      </c>
      <c r="D123" s="122">
        <v>219</v>
      </c>
      <c r="E123" s="123">
        <v>405.31</v>
      </c>
      <c r="F123" s="123">
        <v>514.46</v>
      </c>
      <c r="G123" s="124">
        <v>112666.74</v>
      </c>
      <c r="H123" s="125"/>
      <c r="I123" s="126">
        <v>0</v>
      </c>
    </row>
    <row r="124" spans="1:9" s="2" customFormat="1">
      <c r="A124" s="119" t="s">
        <v>322</v>
      </c>
      <c r="B124" s="120" t="s">
        <v>305</v>
      </c>
      <c r="C124" s="121" t="s">
        <v>28</v>
      </c>
      <c r="D124" s="122">
        <v>4</v>
      </c>
      <c r="E124" s="123">
        <v>412.1</v>
      </c>
      <c r="F124" s="123">
        <v>523.08000000000004</v>
      </c>
      <c r="G124" s="124">
        <v>2092.3200000000002</v>
      </c>
      <c r="H124" s="125"/>
      <c r="I124" s="126">
        <v>0</v>
      </c>
    </row>
    <row r="125" spans="1:9" s="2" customFormat="1">
      <c r="A125" s="119" t="s">
        <v>323</v>
      </c>
      <c r="B125" s="120" t="s">
        <v>306</v>
      </c>
      <c r="C125" s="121" t="s">
        <v>28</v>
      </c>
      <c r="D125" s="122">
        <v>710</v>
      </c>
      <c r="E125" s="123">
        <v>430.24</v>
      </c>
      <c r="F125" s="123">
        <v>546.1</v>
      </c>
      <c r="G125" s="124">
        <v>387731</v>
      </c>
      <c r="H125" s="125"/>
      <c r="I125" s="126">
        <v>0</v>
      </c>
    </row>
    <row r="126" spans="1:9" s="2" customFormat="1">
      <c r="A126" s="119" t="s">
        <v>324</v>
      </c>
      <c r="B126" s="120" t="s">
        <v>553</v>
      </c>
      <c r="C126" s="121" t="s">
        <v>28</v>
      </c>
      <c r="D126" s="122">
        <v>120</v>
      </c>
      <c r="E126" s="123">
        <v>985.37</v>
      </c>
      <c r="F126" s="123">
        <v>1250.73</v>
      </c>
      <c r="G126" s="124">
        <v>150087.6</v>
      </c>
      <c r="H126" s="125"/>
      <c r="I126" s="126">
        <v>0</v>
      </c>
    </row>
    <row r="127" spans="1:9" s="2" customFormat="1">
      <c r="A127" s="119" t="s">
        <v>325</v>
      </c>
      <c r="B127" s="120" t="s">
        <v>308</v>
      </c>
      <c r="C127" s="121" t="s">
        <v>28</v>
      </c>
      <c r="D127" s="122">
        <v>103</v>
      </c>
      <c r="E127" s="123">
        <v>565.79</v>
      </c>
      <c r="F127" s="123">
        <v>718.16</v>
      </c>
      <c r="G127" s="124">
        <v>73970.48</v>
      </c>
      <c r="H127" s="125"/>
      <c r="I127" s="126">
        <v>0</v>
      </c>
    </row>
    <row r="128" spans="1:9" s="2" customFormat="1">
      <c r="A128" s="119" t="s">
        <v>326</v>
      </c>
      <c r="B128" s="120" t="s">
        <v>309</v>
      </c>
      <c r="C128" s="121" t="s">
        <v>28</v>
      </c>
      <c r="D128" s="122">
        <v>2</v>
      </c>
      <c r="E128" s="123">
        <v>555.04999999999995</v>
      </c>
      <c r="F128" s="123">
        <v>704.52</v>
      </c>
      <c r="G128" s="124">
        <v>1409.04</v>
      </c>
      <c r="H128" s="125"/>
      <c r="I128" s="126">
        <v>0</v>
      </c>
    </row>
    <row r="129" spans="1:9" s="2" customFormat="1">
      <c r="A129" s="119" t="s">
        <v>327</v>
      </c>
      <c r="B129" s="120" t="s">
        <v>307</v>
      </c>
      <c r="C129" s="121" t="s">
        <v>28</v>
      </c>
      <c r="D129" s="122">
        <v>6</v>
      </c>
      <c r="E129" s="123">
        <v>587.30999999999995</v>
      </c>
      <c r="F129" s="123">
        <v>745.47</v>
      </c>
      <c r="G129" s="124">
        <v>4472.82</v>
      </c>
      <c r="H129" s="125"/>
      <c r="I129" s="126">
        <v>0</v>
      </c>
    </row>
    <row r="130" spans="1:9" s="2" customFormat="1">
      <c r="A130" s="119" t="s">
        <v>328</v>
      </c>
      <c r="B130" s="120" t="s">
        <v>310</v>
      </c>
      <c r="C130" s="121" t="s">
        <v>28</v>
      </c>
      <c r="D130" s="122">
        <v>1</v>
      </c>
      <c r="E130" s="123">
        <v>721.19</v>
      </c>
      <c r="F130" s="123">
        <v>915.41</v>
      </c>
      <c r="G130" s="124">
        <v>915.41</v>
      </c>
      <c r="H130" s="125"/>
      <c r="I130" s="126">
        <v>0</v>
      </c>
    </row>
    <row r="131" spans="1:9" s="2" customFormat="1">
      <c r="A131" s="119" t="s">
        <v>329</v>
      </c>
      <c r="B131" s="120" t="s">
        <v>311</v>
      </c>
      <c r="C131" s="121" t="s">
        <v>28</v>
      </c>
      <c r="D131" s="122">
        <v>3</v>
      </c>
      <c r="E131" s="123">
        <v>578.80999999999995</v>
      </c>
      <c r="F131" s="123">
        <v>734.68</v>
      </c>
      <c r="G131" s="124">
        <v>2204.04</v>
      </c>
      <c r="H131" s="125"/>
      <c r="I131" s="126">
        <v>0</v>
      </c>
    </row>
    <row r="132" spans="1:9" s="2" customFormat="1" ht="16.5">
      <c r="A132" s="119" t="s">
        <v>330</v>
      </c>
      <c r="B132" s="120" t="s">
        <v>517</v>
      </c>
      <c r="C132" s="121" t="s">
        <v>28</v>
      </c>
      <c r="D132" s="122">
        <v>90</v>
      </c>
      <c r="E132" s="123">
        <v>480.29</v>
      </c>
      <c r="F132" s="123">
        <v>609.63</v>
      </c>
      <c r="G132" s="124">
        <v>54866.7</v>
      </c>
      <c r="H132" s="125"/>
      <c r="I132" s="126">
        <v>0</v>
      </c>
    </row>
    <row r="133" spans="1:9" s="2" customFormat="1" ht="24.75">
      <c r="A133" s="119" t="s">
        <v>331</v>
      </c>
      <c r="B133" s="120" t="s">
        <v>487</v>
      </c>
      <c r="C133" s="121" t="s">
        <v>28</v>
      </c>
      <c r="D133" s="122">
        <v>470</v>
      </c>
      <c r="E133" s="123">
        <v>81.13</v>
      </c>
      <c r="F133" s="123">
        <v>102.98</v>
      </c>
      <c r="G133" s="124">
        <v>48400.6</v>
      </c>
      <c r="H133" s="125"/>
      <c r="I133" s="126">
        <v>0</v>
      </c>
    </row>
    <row r="134" spans="1:9" s="2" customFormat="1" ht="33">
      <c r="A134" s="119" t="s">
        <v>390</v>
      </c>
      <c r="B134" s="120" t="s">
        <v>520</v>
      </c>
      <c r="C134" s="121" t="s">
        <v>28</v>
      </c>
      <c r="D134" s="122">
        <v>45</v>
      </c>
      <c r="E134" s="123">
        <v>572.42999999999995</v>
      </c>
      <c r="F134" s="123">
        <v>726.59</v>
      </c>
      <c r="G134" s="124">
        <v>32696.55</v>
      </c>
      <c r="H134" s="125"/>
      <c r="I134" s="126">
        <v>0</v>
      </c>
    </row>
    <row r="135" spans="1:9" s="2" customFormat="1" ht="16.5">
      <c r="A135" s="119" t="s">
        <v>391</v>
      </c>
      <c r="B135" s="120" t="s">
        <v>380</v>
      </c>
      <c r="C135" s="121" t="s">
        <v>28</v>
      </c>
      <c r="D135" s="122">
        <v>23</v>
      </c>
      <c r="E135" s="123">
        <v>112.2</v>
      </c>
      <c r="F135" s="123">
        <v>142.41999999999999</v>
      </c>
      <c r="G135" s="124">
        <v>3275.66</v>
      </c>
      <c r="H135" s="125"/>
      <c r="I135" s="126">
        <v>0</v>
      </c>
    </row>
    <row r="136" spans="1:9" s="2" customFormat="1">
      <c r="A136" s="119" t="s">
        <v>392</v>
      </c>
      <c r="B136" s="120" t="s">
        <v>382</v>
      </c>
      <c r="C136" s="121" t="s">
        <v>28</v>
      </c>
      <c r="D136" s="122">
        <v>7</v>
      </c>
      <c r="E136" s="123">
        <v>89.76</v>
      </c>
      <c r="F136" s="123">
        <v>113.93</v>
      </c>
      <c r="G136" s="124">
        <v>797.51</v>
      </c>
      <c r="H136" s="125"/>
      <c r="I136" s="126">
        <v>0</v>
      </c>
    </row>
    <row r="137" spans="1:9">
      <c r="A137" s="128" t="s">
        <v>332</v>
      </c>
      <c r="B137" s="129" t="s">
        <v>312</v>
      </c>
      <c r="C137" s="129"/>
      <c r="D137" s="129"/>
      <c r="E137" s="129"/>
      <c r="F137" s="129"/>
      <c r="G137" s="130"/>
      <c r="H137" s="129"/>
      <c r="I137" s="131"/>
    </row>
    <row r="138" spans="1:9" ht="16.5">
      <c r="A138" s="119" t="s">
        <v>333</v>
      </c>
      <c r="B138" s="120" t="s">
        <v>635</v>
      </c>
      <c r="C138" s="121" t="s">
        <v>28</v>
      </c>
      <c r="D138" s="122">
        <v>3</v>
      </c>
      <c r="E138" s="123">
        <v>1064.02</v>
      </c>
      <c r="F138" s="123">
        <v>1350.56</v>
      </c>
      <c r="G138" s="124">
        <v>4051.68</v>
      </c>
      <c r="H138" s="125"/>
      <c r="I138" s="126">
        <v>0</v>
      </c>
    </row>
    <row r="139" spans="1:9" s="2" customFormat="1" ht="16.5">
      <c r="A139" s="119" t="s">
        <v>334</v>
      </c>
      <c r="B139" s="120" t="s">
        <v>313</v>
      </c>
      <c r="C139" s="121" t="s">
        <v>28</v>
      </c>
      <c r="D139" s="122">
        <v>1</v>
      </c>
      <c r="E139" s="123">
        <v>1357.31</v>
      </c>
      <c r="F139" s="123">
        <v>1722.83</v>
      </c>
      <c r="G139" s="124">
        <v>1722.83</v>
      </c>
      <c r="H139" s="125"/>
      <c r="I139" s="126">
        <v>0</v>
      </c>
    </row>
    <row r="140" spans="1:9" s="2" customFormat="1" ht="16.5">
      <c r="A140" s="119" t="s">
        <v>335</v>
      </c>
      <c r="B140" s="120" t="s">
        <v>314</v>
      </c>
      <c r="C140" s="121" t="s">
        <v>28</v>
      </c>
      <c r="D140" s="122">
        <v>5</v>
      </c>
      <c r="E140" s="123">
        <v>2714.63</v>
      </c>
      <c r="F140" s="123">
        <v>3445.68</v>
      </c>
      <c r="G140" s="124">
        <v>17228.400000000001</v>
      </c>
      <c r="H140" s="125"/>
      <c r="I140" s="126">
        <v>0</v>
      </c>
    </row>
    <row r="141" spans="1:9" s="2" customFormat="1">
      <c r="A141" s="119" t="s">
        <v>336</v>
      </c>
      <c r="B141" s="120" t="s">
        <v>488</v>
      </c>
      <c r="C141" s="121" t="s">
        <v>28</v>
      </c>
      <c r="D141" s="122">
        <v>25</v>
      </c>
      <c r="E141" s="123">
        <v>392.94</v>
      </c>
      <c r="F141" s="123">
        <v>498.76</v>
      </c>
      <c r="G141" s="124">
        <v>12469</v>
      </c>
      <c r="H141" s="125"/>
      <c r="I141" s="126">
        <v>0</v>
      </c>
    </row>
    <row r="142" spans="1:9" s="2" customFormat="1" ht="16.5">
      <c r="A142" s="119" t="s">
        <v>337</v>
      </c>
      <c r="B142" s="120" t="s">
        <v>489</v>
      </c>
      <c r="C142" s="121" t="s">
        <v>28</v>
      </c>
      <c r="D142" s="122">
        <v>11</v>
      </c>
      <c r="E142" s="123">
        <v>63151.01</v>
      </c>
      <c r="F142" s="123">
        <v>80157.58</v>
      </c>
      <c r="G142" s="124">
        <v>881733.38</v>
      </c>
      <c r="H142" s="125"/>
      <c r="I142" s="126">
        <v>0</v>
      </c>
    </row>
    <row r="143" spans="1:9" s="2" customFormat="1">
      <c r="A143" s="119" t="s">
        <v>338</v>
      </c>
      <c r="B143" s="120" t="s">
        <v>490</v>
      </c>
      <c r="C143" s="121" t="s">
        <v>28</v>
      </c>
      <c r="D143" s="122">
        <v>1</v>
      </c>
      <c r="E143" s="123">
        <v>777.73</v>
      </c>
      <c r="F143" s="123">
        <v>987.17</v>
      </c>
      <c r="G143" s="124">
        <v>987.17</v>
      </c>
      <c r="H143" s="125"/>
      <c r="I143" s="126">
        <v>0</v>
      </c>
    </row>
    <row r="144" spans="1:9" s="2" customFormat="1" ht="16.5">
      <c r="A144" s="119" t="s">
        <v>339</v>
      </c>
      <c r="B144" s="120" t="s">
        <v>491</v>
      </c>
      <c r="C144" s="121" t="s">
        <v>28</v>
      </c>
      <c r="D144" s="122">
        <v>1</v>
      </c>
      <c r="E144" s="123">
        <v>3276.17</v>
      </c>
      <c r="F144" s="123">
        <v>4158.4399999999996</v>
      </c>
      <c r="G144" s="124">
        <v>4158.4399999999996</v>
      </c>
      <c r="H144" s="125"/>
      <c r="I144" s="126">
        <v>0</v>
      </c>
    </row>
    <row r="145" spans="1:9" s="2" customFormat="1" ht="16.5">
      <c r="A145" s="119" t="s">
        <v>340</v>
      </c>
      <c r="B145" s="120" t="s">
        <v>492</v>
      </c>
      <c r="C145" s="121" t="s">
        <v>28</v>
      </c>
      <c r="D145" s="122">
        <v>1</v>
      </c>
      <c r="E145" s="123">
        <v>2259.4299999999998</v>
      </c>
      <c r="F145" s="123">
        <v>2867.89</v>
      </c>
      <c r="G145" s="124">
        <v>2867.89</v>
      </c>
      <c r="H145" s="125"/>
      <c r="I145" s="126">
        <v>0</v>
      </c>
    </row>
    <row r="146" spans="1:9" s="2" customFormat="1">
      <c r="A146" s="119" t="s">
        <v>341</v>
      </c>
      <c r="B146" s="120" t="s">
        <v>318</v>
      </c>
      <c r="C146" s="121" t="s">
        <v>28</v>
      </c>
      <c r="D146" s="122">
        <v>1</v>
      </c>
      <c r="E146" s="123">
        <v>2711.31</v>
      </c>
      <c r="F146" s="123">
        <v>3441.47</v>
      </c>
      <c r="G146" s="124">
        <v>3441.47</v>
      </c>
      <c r="H146" s="125"/>
      <c r="I146" s="126">
        <v>0</v>
      </c>
    </row>
    <row r="147" spans="1:9" s="2" customFormat="1">
      <c r="A147" s="119" t="s">
        <v>342</v>
      </c>
      <c r="B147" s="120" t="s">
        <v>493</v>
      </c>
      <c r="C147" s="121" t="s">
        <v>28</v>
      </c>
      <c r="D147" s="122">
        <v>1</v>
      </c>
      <c r="E147" s="123">
        <v>1021.65</v>
      </c>
      <c r="F147" s="123">
        <v>1296.78</v>
      </c>
      <c r="G147" s="124">
        <v>1296.78</v>
      </c>
      <c r="H147" s="125"/>
      <c r="I147" s="126">
        <v>0</v>
      </c>
    </row>
    <row r="148" spans="1:9" s="2" customFormat="1" ht="16.5">
      <c r="A148" s="119" t="s">
        <v>343</v>
      </c>
      <c r="B148" s="120" t="s">
        <v>494</v>
      </c>
      <c r="C148" s="121" t="s">
        <v>28</v>
      </c>
      <c r="D148" s="122">
        <v>34</v>
      </c>
      <c r="E148" s="123">
        <v>2428.89</v>
      </c>
      <c r="F148" s="123">
        <v>3082.99</v>
      </c>
      <c r="G148" s="124">
        <v>104821.66</v>
      </c>
      <c r="H148" s="125"/>
      <c r="I148" s="126">
        <v>0</v>
      </c>
    </row>
    <row r="149" spans="1:9" s="2" customFormat="1" ht="16.5">
      <c r="A149" s="119" t="s">
        <v>344</v>
      </c>
      <c r="B149" s="120" t="s">
        <v>495</v>
      </c>
      <c r="C149" s="121" t="s">
        <v>28</v>
      </c>
      <c r="D149" s="122">
        <v>22</v>
      </c>
      <c r="E149" s="123">
        <v>3106.71</v>
      </c>
      <c r="F149" s="123">
        <v>3943.35</v>
      </c>
      <c r="G149" s="124">
        <v>86753.7</v>
      </c>
      <c r="H149" s="125"/>
      <c r="I149" s="126">
        <v>0</v>
      </c>
    </row>
    <row r="150" spans="1:9" s="2" customFormat="1" ht="16.5">
      <c r="A150" s="119" t="s">
        <v>345</v>
      </c>
      <c r="B150" s="120" t="s">
        <v>496</v>
      </c>
      <c r="C150" s="121" t="s">
        <v>28</v>
      </c>
      <c r="D150" s="122">
        <v>11</v>
      </c>
      <c r="E150" s="123">
        <v>7286.66</v>
      </c>
      <c r="F150" s="123">
        <v>9248.9599999999991</v>
      </c>
      <c r="G150" s="124">
        <v>101738.56</v>
      </c>
      <c r="H150" s="125"/>
      <c r="I150" s="126">
        <v>0</v>
      </c>
    </row>
    <row r="151" spans="1:9" s="2" customFormat="1" ht="16.5">
      <c r="A151" s="119" t="s">
        <v>346</v>
      </c>
      <c r="B151" s="120" t="s">
        <v>497</v>
      </c>
      <c r="C151" s="121" t="s">
        <v>28</v>
      </c>
      <c r="D151" s="122">
        <v>11</v>
      </c>
      <c r="E151" s="123">
        <v>16143.61</v>
      </c>
      <c r="F151" s="123">
        <v>20491.080000000002</v>
      </c>
      <c r="G151" s="124">
        <v>225401.88</v>
      </c>
      <c r="H151" s="125"/>
      <c r="I151" s="126">
        <v>0</v>
      </c>
    </row>
    <row r="152" spans="1:9" s="2" customFormat="1" ht="16.5">
      <c r="A152" s="119" t="s">
        <v>347</v>
      </c>
      <c r="B152" s="120" t="s">
        <v>498</v>
      </c>
      <c r="C152" s="121" t="s">
        <v>28</v>
      </c>
      <c r="D152" s="122">
        <v>11</v>
      </c>
      <c r="E152" s="123">
        <v>23949.94</v>
      </c>
      <c r="F152" s="123">
        <v>30399.66</v>
      </c>
      <c r="G152" s="124">
        <v>334396.26</v>
      </c>
      <c r="H152" s="125"/>
      <c r="I152" s="126">
        <v>0</v>
      </c>
    </row>
    <row r="153" spans="1:9" s="2" customFormat="1" ht="16.5">
      <c r="A153" s="119" t="s">
        <v>348</v>
      </c>
      <c r="B153" s="120" t="s">
        <v>499</v>
      </c>
      <c r="C153" s="121" t="s">
        <v>28</v>
      </c>
      <c r="D153" s="122">
        <v>11</v>
      </c>
      <c r="E153" s="123">
        <v>2338.5100000000002</v>
      </c>
      <c r="F153" s="123">
        <v>2968.27</v>
      </c>
      <c r="G153" s="124">
        <v>32650.97</v>
      </c>
      <c r="H153" s="125"/>
      <c r="I153" s="126">
        <v>0</v>
      </c>
    </row>
    <row r="154" spans="1:9" s="2" customFormat="1" ht="16.5">
      <c r="A154" s="119" t="s">
        <v>349</v>
      </c>
      <c r="B154" s="120" t="s">
        <v>500</v>
      </c>
      <c r="C154" s="121" t="s">
        <v>28</v>
      </c>
      <c r="D154" s="122">
        <v>10</v>
      </c>
      <c r="E154" s="123">
        <v>4044.38</v>
      </c>
      <c r="F154" s="123">
        <v>5133.53</v>
      </c>
      <c r="G154" s="124">
        <v>51335.3</v>
      </c>
      <c r="H154" s="125"/>
      <c r="I154" s="126">
        <v>0</v>
      </c>
    </row>
    <row r="155" spans="1:9" s="2" customFormat="1" ht="16.5">
      <c r="A155" s="119" t="s">
        <v>350</v>
      </c>
      <c r="B155" s="120" t="s">
        <v>501</v>
      </c>
      <c r="C155" s="121" t="s">
        <v>28</v>
      </c>
      <c r="D155" s="122">
        <v>2</v>
      </c>
      <c r="E155" s="123">
        <v>2078.67</v>
      </c>
      <c r="F155" s="123">
        <v>2638.46</v>
      </c>
      <c r="G155" s="124">
        <v>5276.92</v>
      </c>
      <c r="H155" s="125"/>
      <c r="I155" s="126">
        <v>0</v>
      </c>
    </row>
    <row r="156" spans="1:9" s="2" customFormat="1" ht="16.5">
      <c r="A156" s="119" t="s">
        <v>351</v>
      </c>
      <c r="B156" s="120" t="s">
        <v>502</v>
      </c>
      <c r="C156" s="121" t="s">
        <v>28</v>
      </c>
      <c r="D156" s="122">
        <v>44</v>
      </c>
      <c r="E156" s="123">
        <v>847.29</v>
      </c>
      <c r="F156" s="123">
        <v>1075.47</v>
      </c>
      <c r="G156" s="124">
        <v>47320.68</v>
      </c>
      <c r="H156" s="125"/>
      <c r="I156" s="126">
        <v>0</v>
      </c>
    </row>
    <row r="157" spans="1:9" s="2" customFormat="1" ht="16.5">
      <c r="A157" s="119" t="s">
        <v>352</v>
      </c>
      <c r="B157" s="120" t="s">
        <v>503</v>
      </c>
      <c r="C157" s="121" t="s">
        <v>28</v>
      </c>
      <c r="D157" s="122">
        <v>18</v>
      </c>
      <c r="E157" s="123">
        <v>1043.76</v>
      </c>
      <c r="F157" s="123">
        <v>1324.84</v>
      </c>
      <c r="G157" s="124">
        <v>23847.119999999999</v>
      </c>
      <c r="H157" s="125"/>
      <c r="I157" s="126">
        <v>0</v>
      </c>
    </row>
    <row r="158" spans="1:9" s="2" customFormat="1">
      <c r="A158" s="119" t="s">
        <v>353</v>
      </c>
      <c r="B158" s="120" t="s">
        <v>504</v>
      </c>
      <c r="C158" s="121" t="s">
        <v>28</v>
      </c>
      <c r="D158" s="122">
        <v>9</v>
      </c>
      <c r="E158" s="123">
        <v>1711.76</v>
      </c>
      <c r="F158" s="123">
        <v>2172.7399999999998</v>
      </c>
      <c r="G158" s="124">
        <v>19554.66</v>
      </c>
      <c r="H158" s="125"/>
      <c r="I158" s="126">
        <v>0</v>
      </c>
    </row>
    <row r="159" spans="1:9" s="2" customFormat="1" ht="16.5">
      <c r="A159" s="119" t="s">
        <v>354</v>
      </c>
      <c r="B159" s="120" t="s">
        <v>505</v>
      </c>
      <c r="C159" s="121" t="s">
        <v>28</v>
      </c>
      <c r="D159" s="122">
        <v>1</v>
      </c>
      <c r="E159" s="123">
        <v>1414.6</v>
      </c>
      <c r="F159" s="123">
        <v>1795.55</v>
      </c>
      <c r="G159" s="124">
        <v>1795.55</v>
      </c>
      <c r="H159" s="125"/>
      <c r="I159" s="126">
        <v>0</v>
      </c>
    </row>
    <row r="160" spans="1:9" s="2" customFormat="1" ht="16.5">
      <c r="A160" s="119" t="s">
        <v>355</v>
      </c>
      <c r="B160" s="120" t="s">
        <v>506</v>
      </c>
      <c r="C160" s="121" t="s">
        <v>28</v>
      </c>
      <c r="D160" s="122">
        <v>11</v>
      </c>
      <c r="E160" s="123">
        <v>2089.9699999999998</v>
      </c>
      <c r="F160" s="123">
        <v>2652.8</v>
      </c>
      <c r="G160" s="124">
        <v>29180.799999999999</v>
      </c>
      <c r="H160" s="125"/>
      <c r="I160" s="126">
        <v>0</v>
      </c>
    </row>
    <row r="161" spans="1:9" s="2" customFormat="1" ht="16.5">
      <c r="A161" s="119" t="s">
        <v>356</v>
      </c>
      <c r="B161" s="120" t="s">
        <v>508</v>
      </c>
      <c r="C161" s="121" t="s">
        <v>28</v>
      </c>
      <c r="D161" s="122">
        <v>2</v>
      </c>
      <c r="E161" s="123">
        <v>34.28</v>
      </c>
      <c r="F161" s="123">
        <v>43.51</v>
      </c>
      <c r="G161" s="124">
        <v>87.02</v>
      </c>
      <c r="H161" s="125"/>
      <c r="I161" s="126">
        <v>0</v>
      </c>
    </row>
    <row r="162" spans="1:9" s="2" customFormat="1" ht="16.5">
      <c r="A162" s="119" t="s">
        <v>357</v>
      </c>
      <c r="B162" s="120" t="s">
        <v>507</v>
      </c>
      <c r="C162" s="121" t="s">
        <v>28</v>
      </c>
      <c r="D162" s="122">
        <v>1</v>
      </c>
      <c r="E162" s="123">
        <v>1453.89</v>
      </c>
      <c r="F162" s="123">
        <v>1845.42</v>
      </c>
      <c r="G162" s="124">
        <v>1845.42</v>
      </c>
      <c r="H162" s="125"/>
      <c r="I162" s="126">
        <v>0</v>
      </c>
    </row>
    <row r="163" spans="1:9" s="2" customFormat="1" ht="16.5">
      <c r="A163" s="119" t="s">
        <v>634</v>
      </c>
      <c r="B163" s="120" t="s">
        <v>381</v>
      </c>
      <c r="C163" s="121" t="s">
        <v>28</v>
      </c>
      <c r="D163" s="122">
        <v>11</v>
      </c>
      <c r="E163" s="123">
        <v>102.84</v>
      </c>
      <c r="F163" s="123">
        <v>130.53</v>
      </c>
      <c r="G163" s="124">
        <v>1435.83</v>
      </c>
      <c r="H163" s="125"/>
      <c r="I163" s="126">
        <v>0</v>
      </c>
    </row>
    <row r="164" spans="1:9" s="2" customFormat="1" ht="16.5">
      <c r="A164" s="119" t="s">
        <v>683</v>
      </c>
      <c r="B164" s="120" t="s">
        <v>509</v>
      </c>
      <c r="C164" s="121" t="s">
        <v>28</v>
      </c>
      <c r="D164" s="122">
        <v>1</v>
      </c>
      <c r="E164" s="123">
        <v>23.93</v>
      </c>
      <c r="F164" s="123">
        <v>30.37</v>
      </c>
      <c r="G164" s="124">
        <v>30.37</v>
      </c>
      <c r="H164" s="125"/>
      <c r="I164" s="126">
        <v>0</v>
      </c>
    </row>
    <row r="165" spans="1:9">
      <c r="A165" s="128" t="s">
        <v>358</v>
      </c>
      <c r="B165" s="129" t="s">
        <v>0</v>
      </c>
      <c r="C165" s="129"/>
      <c r="D165" s="129"/>
      <c r="E165" s="129"/>
      <c r="F165" s="129"/>
      <c r="G165" s="129"/>
      <c r="H165" s="129"/>
      <c r="I165" s="131"/>
    </row>
    <row r="166" spans="1:9" s="2" customFormat="1">
      <c r="A166" s="119" t="s">
        <v>359</v>
      </c>
      <c r="B166" s="120" t="s">
        <v>528</v>
      </c>
      <c r="C166" s="121" t="s">
        <v>28</v>
      </c>
      <c r="D166" s="122">
        <v>1</v>
      </c>
      <c r="E166" s="123">
        <v>127806.71</v>
      </c>
      <c r="F166" s="123">
        <v>162225.06</v>
      </c>
      <c r="G166" s="124">
        <v>162225.06</v>
      </c>
      <c r="H166" s="125"/>
      <c r="I166" s="126">
        <v>0</v>
      </c>
    </row>
    <row r="167" spans="1:9" s="2" customFormat="1">
      <c r="A167" s="119" t="s">
        <v>525</v>
      </c>
      <c r="B167" s="120" t="s">
        <v>518</v>
      </c>
      <c r="C167" s="121" t="s">
        <v>28</v>
      </c>
      <c r="D167" s="122">
        <v>1</v>
      </c>
      <c r="E167" s="123">
        <v>294350.21000000002</v>
      </c>
      <c r="F167" s="123">
        <v>373618.72</v>
      </c>
      <c r="G167" s="124">
        <v>373618.72</v>
      </c>
      <c r="H167" s="125"/>
      <c r="I167" s="126">
        <v>0</v>
      </c>
    </row>
    <row r="168" spans="1:9" s="2" customFormat="1">
      <c r="A168" s="119" t="s">
        <v>526</v>
      </c>
      <c r="B168" s="120" t="s">
        <v>519</v>
      </c>
      <c r="C168" s="121" t="s">
        <v>28</v>
      </c>
      <c r="D168" s="122">
        <v>1</v>
      </c>
      <c r="E168" s="123">
        <v>26978.48</v>
      </c>
      <c r="F168" s="123">
        <v>34243.78</v>
      </c>
      <c r="G168" s="124">
        <v>34243.78</v>
      </c>
      <c r="H168" s="125"/>
      <c r="I168" s="126">
        <v>0</v>
      </c>
    </row>
    <row r="169" spans="1:9" s="2" customFormat="1">
      <c r="A169" s="119" t="s">
        <v>527</v>
      </c>
      <c r="B169" s="120" t="s">
        <v>633</v>
      </c>
      <c r="C169" s="121" t="s">
        <v>28</v>
      </c>
      <c r="D169" s="122">
        <v>1</v>
      </c>
      <c r="E169" s="123">
        <v>107965.08</v>
      </c>
      <c r="F169" s="123">
        <v>137040.07999999999</v>
      </c>
      <c r="G169" s="124">
        <v>137040.07999999999</v>
      </c>
      <c r="H169" s="125"/>
      <c r="I169" s="126">
        <v>0</v>
      </c>
    </row>
    <row r="170" spans="1:9" s="2" customFormat="1">
      <c r="A170" s="119" t="s">
        <v>656</v>
      </c>
      <c r="B170" s="120" t="s">
        <v>655</v>
      </c>
      <c r="C170" s="121" t="s">
        <v>28</v>
      </c>
      <c r="D170" s="122">
        <v>1</v>
      </c>
      <c r="E170" s="123">
        <v>164445.94</v>
      </c>
      <c r="F170" s="123">
        <v>208731.23</v>
      </c>
      <c r="G170" s="124">
        <v>208731.23</v>
      </c>
      <c r="H170" s="125"/>
      <c r="I170" s="126">
        <v>0</v>
      </c>
    </row>
    <row r="171" spans="1:9">
      <c r="A171" s="128" t="s">
        <v>360</v>
      </c>
      <c r="B171" s="129" t="s">
        <v>315</v>
      </c>
      <c r="C171" s="129"/>
      <c r="D171" s="129"/>
      <c r="E171" s="129"/>
      <c r="F171" s="129"/>
      <c r="G171" s="130"/>
      <c r="H171" s="129"/>
      <c r="I171" s="131"/>
    </row>
    <row r="172" spans="1:9">
      <c r="A172" s="119" t="s">
        <v>361</v>
      </c>
      <c r="B172" s="120" t="s">
        <v>637</v>
      </c>
      <c r="C172" s="121" t="s">
        <v>28</v>
      </c>
      <c r="D172" s="122">
        <v>4</v>
      </c>
      <c r="E172" s="123">
        <v>1332</v>
      </c>
      <c r="F172" s="123">
        <v>1690.71</v>
      </c>
      <c r="G172" s="124">
        <v>6762.84</v>
      </c>
      <c r="H172" s="125"/>
      <c r="I172" s="126">
        <v>0</v>
      </c>
    </row>
    <row r="173" spans="1:9">
      <c r="A173" s="119" t="s">
        <v>362</v>
      </c>
      <c r="B173" s="120" t="s">
        <v>678</v>
      </c>
      <c r="C173" s="121" t="s">
        <v>28</v>
      </c>
      <c r="D173" s="122">
        <v>2</v>
      </c>
      <c r="E173" s="123">
        <v>2640</v>
      </c>
      <c r="F173" s="123">
        <v>3350.95</v>
      </c>
      <c r="G173" s="124">
        <v>6701.9</v>
      </c>
      <c r="H173" s="125"/>
      <c r="I173" s="126">
        <v>0</v>
      </c>
    </row>
    <row r="174" spans="1:9" s="2" customFormat="1">
      <c r="A174" s="119" t="s">
        <v>363</v>
      </c>
      <c r="B174" s="120" t="s">
        <v>316</v>
      </c>
      <c r="C174" s="121" t="s">
        <v>28</v>
      </c>
      <c r="D174" s="122">
        <v>2</v>
      </c>
      <c r="E174" s="123">
        <v>1310</v>
      </c>
      <c r="F174" s="123">
        <v>1662.78</v>
      </c>
      <c r="G174" s="124">
        <v>3325.56</v>
      </c>
      <c r="H174" s="125"/>
      <c r="I174" s="126">
        <v>0</v>
      </c>
    </row>
    <row r="175" spans="1:9" s="2" customFormat="1">
      <c r="A175" s="119" t="s">
        <v>364</v>
      </c>
      <c r="B175" s="120" t="s">
        <v>679</v>
      </c>
      <c r="C175" s="121" t="s">
        <v>28</v>
      </c>
      <c r="D175" s="122">
        <v>8</v>
      </c>
      <c r="E175" s="123">
        <v>2625</v>
      </c>
      <c r="F175" s="123">
        <v>3331.91</v>
      </c>
      <c r="G175" s="124">
        <v>26655.279999999999</v>
      </c>
      <c r="H175" s="125"/>
      <c r="I175" s="126">
        <v>0</v>
      </c>
    </row>
    <row r="176" spans="1:9" s="2" customFormat="1" ht="16.5">
      <c r="A176" s="119" t="s">
        <v>365</v>
      </c>
      <c r="B176" s="120" t="s">
        <v>510</v>
      </c>
      <c r="C176" s="121" t="s">
        <v>69</v>
      </c>
      <c r="D176" s="122">
        <v>26.37</v>
      </c>
      <c r="E176" s="123">
        <v>16201.5</v>
      </c>
      <c r="F176" s="123">
        <v>20564.560000000001</v>
      </c>
      <c r="G176" s="124">
        <v>542287.44999999995</v>
      </c>
      <c r="H176" s="125"/>
      <c r="I176" s="126">
        <v>0</v>
      </c>
    </row>
    <row r="177" spans="1:9" s="2" customFormat="1" ht="16.5">
      <c r="A177" s="119" t="s">
        <v>636</v>
      </c>
      <c r="B177" s="120" t="s">
        <v>511</v>
      </c>
      <c r="C177" s="121" t="s">
        <v>69</v>
      </c>
      <c r="D177" s="122">
        <v>29.41</v>
      </c>
      <c r="E177" s="123">
        <v>18550</v>
      </c>
      <c r="F177" s="123">
        <v>23545.52</v>
      </c>
      <c r="G177" s="124">
        <v>692473.74</v>
      </c>
      <c r="H177" s="125"/>
      <c r="I177" s="126">
        <v>0</v>
      </c>
    </row>
    <row r="178" spans="1:9" s="2" customFormat="1" ht="16.5">
      <c r="A178" s="119" t="s">
        <v>366</v>
      </c>
      <c r="B178" s="120" t="s">
        <v>512</v>
      </c>
      <c r="C178" s="121" t="s">
        <v>28</v>
      </c>
      <c r="D178" s="122">
        <v>1</v>
      </c>
      <c r="E178" s="123">
        <v>2000</v>
      </c>
      <c r="F178" s="123">
        <v>2538.6</v>
      </c>
      <c r="G178" s="124">
        <v>2538.6</v>
      </c>
      <c r="H178" s="125"/>
      <c r="I178" s="126">
        <v>0</v>
      </c>
    </row>
    <row r="179" spans="1:9" s="2" customFormat="1" ht="24.75">
      <c r="A179" s="119" t="s">
        <v>367</v>
      </c>
      <c r="B179" s="120" t="s">
        <v>513</v>
      </c>
      <c r="C179" s="121" t="s">
        <v>28</v>
      </c>
      <c r="D179" s="122">
        <v>1</v>
      </c>
      <c r="E179" s="123">
        <v>2210</v>
      </c>
      <c r="F179" s="123">
        <v>2805.15</v>
      </c>
      <c r="G179" s="124">
        <v>2805.15</v>
      </c>
      <c r="H179" s="125"/>
      <c r="I179" s="126">
        <v>0</v>
      </c>
    </row>
    <row r="180" spans="1:9" s="2" customFormat="1">
      <c r="A180" s="119" t="s">
        <v>368</v>
      </c>
      <c r="B180" s="120" t="s">
        <v>622</v>
      </c>
      <c r="C180" s="121" t="s">
        <v>28</v>
      </c>
      <c r="D180" s="122">
        <v>23</v>
      </c>
      <c r="E180" s="123">
        <v>155</v>
      </c>
      <c r="F180" s="123">
        <v>196.74</v>
      </c>
      <c r="G180" s="124">
        <v>4525.0200000000004</v>
      </c>
      <c r="H180" s="125"/>
      <c r="I180" s="126">
        <v>0</v>
      </c>
    </row>
    <row r="181" spans="1:9" s="2" customFormat="1" ht="16.5">
      <c r="A181" s="119" t="s">
        <v>369</v>
      </c>
      <c r="B181" s="120" t="s">
        <v>514</v>
      </c>
      <c r="C181" s="121" t="s">
        <v>28</v>
      </c>
      <c r="D181" s="122">
        <v>18</v>
      </c>
      <c r="E181" s="123">
        <v>1265</v>
      </c>
      <c r="F181" s="123">
        <v>1605.66</v>
      </c>
      <c r="G181" s="124">
        <v>28901.88</v>
      </c>
      <c r="H181" s="125"/>
      <c r="I181" s="126">
        <v>0</v>
      </c>
    </row>
    <row r="182" spans="1:9">
      <c r="A182" s="128" t="s">
        <v>370</v>
      </c>
      <c r="B182" s="129" t="s">
        <v>106</v>
      </c>
      <c r="C182" s="129"/>
      <c r="D182" s="129"/>
      <c r="E182" s="129"/>
      <c r="F182" s="129"/>
      <c r="G182" s="129"/>
      <c r="H182" s="129"/>
      <c r="I182" s="131"/>
    </row>
    <row r="183" spans="1:9" s="2" customFormat="1">
      <c r="A183" s="119" t="s">
        <v>371</v>
      </c>
      <c r="B183" s="120" t="s">
        <v>107</v>
      </c>
      <c r="C183" s="121" t="s">
        <v>28</v>
      </c>
      <c r="D183" s="122">
        <v>1472</v>
      </c>
      <c r="E183" s="123">
        <v>169.03</v>
      </c>
      <c r="F183" s="123">
        <v>214.55</v>
      </c>
      <c r="G183" s="124">
        <v>315817.59999999998</v>
      </c>
      <c r="H183" s="125"/>
      <c r="I183" s="126">
        <v>0</v>
      </c>
    </row>
    <row r="184" spans="1:9" s="2" customFormat="1">
      <c r="A184" s="119" t="s">
        <v>372</v>
      </c>
      <c r="B184" s="120" t="s">
        <v>554</v>
      </c>
      <c r="C184" s="121" t="s">
        <v>28</v>
      </c>
      <c r="D184" s="122">
        <v>94</v>
      </c>
      <c r="E184" s="123">
        <v>66.319999999999993</v>
      </c>
      <c r="F184" s="123">
        <v>84.18</v>
      </c>
      <c r="G184" s="124">
        <v>7912.92</v>
      </c>
      <c r="H184" s="125"/>
      <c r="I184" s="126">
        <v>0</v>
      </c>
    </row>
    <row r="185" spans="1:9" s="2" customFormat="1">
      <c r="A185" s="119" t="s">
        <v>373</v>
      </c>
      <c r="B185" s="120" t="s">
        <v>108</v>
      </c>
      <c r="C185" s="121" t="s">
        <v>28</v>
      </c>
      <c r="D185" s="122">
        <v>478</v>
      </c>
      <c r="E185" s="123">
        <v>199.27</v>
      </c>
      <c r="F185" s="123">
        <v>252.93</v>
      </c>
      <c r="G185" s="124">
        <v>120900.54</v>
      </c>
      <c r="H185" s="125"/>
      <c r="I185" s="126">
        <v>0</v>
      </c>
    </row>
    <row r="186" spans="1:9" s="2" customFormat="1">
      <c r="A186" s="119" t="s">
        <v>632</v>
      </c>
      <c r="B186" s="120" t="s">
        <v>109</v>
      </c>
      <c r="C186" s="121" t="s">
        <v>28</v>
      </c>
      <c r="D186" s="122">
        <v>1472</v>
      </c>
      <c r="E186" s="123">
        <v>13.86</v>
      </c>
      <c r="F186" s="123">
        <v>17.59</v>
      </c>
      <c r="G186" s="124">
        <v>25892.48</v>
      </c>
      <c r="H186" s="125"/>
      <c r="I186" s="126">
        <v>0</v>
      </c>
    </row>
    <row r="187" spans="1:9">
      <c r="A187" s="128" t="s">
        <v>374</v>
      </c>
      <c r="B187" s="129" t="s">
        <v>110</v>
      </c>
      <c r="C187" s="129"/>
      <c r="D187" s="129"/>
      <c r="E187" s="129"/>
      <c r="F187" s="129"/>
      <c r="G187" s="129"/>
      <c r="H187" s="129"/>
      <c r="I187" s="131"/>
    </row>
    <row r="188" spans="1:9" ht="16.5">
      <c r="A188" s="119" t="s">
        <v>375</v>
      </c>
      <c r="B188" s="120" t="s">
        <v>317</v>
      </c>
      <c r="C188" s="121" t="s">
        <v>28</v>
      </c>
      <c r="D188" s="122">
        <v>61</v>
      </c>
      <c r="E188" s="123">
        <v>538.62</v>
      </c>
      <c r="F188" s="123">
        <v>683.67</v>
      </c>
      <c r="G188" s="124">
        <v>41703.870000000003</v>
      </c>
      <c r="H188" s="125"/>
      <c r="I188" s="126">
        <v>0</v>
      </c>
    </row>
    <row r="189" spans="1:9" ht="16.5">
      <c r="A189" s="119" t="s">
        <v>376</v>
      </c>
      <c r="B189" s="120" t="s">
        <v>377</v>
      </c>
      <c r="C189" s="121" t="s">
        <v>28</v>
      </c>
      <c r="D189" s="122">
        <v>1</v>
      </c>
      <c r="E189" s="123">
        <v>940</v>
      </c>
      <c r="F189" s="123">
        <v>1193.1400000000001</v>
      </c>
      <c r="G189" s="124">
        <v>1193.1400000000001</v>
      </c>
      <c r="H189" s="125"/>
      <c r="I189" s="126">
        <v>0</v>
      </c>
    </row>
    <row r="190" spans="1:9" ht="16.5">
      <c r="A190" s="119" t="s">
        <v>378</v>
      </c>
      <c r="B190" s="120" t="s">
        <v>515</v>
      </c>
      <c r="C190" s="121" t="s">
        <v>28</v>
      </c>
      <c r="D190" s="122">
        <v>1</v>
      </c>
      <c r="E190" s="123">
        <v>3785.52</v>
      </c>
      <c r="F190" s="123">
        <v>4804.96</v>
      </c>
      <c r="G190" s="124">
        <v>4804.96</v>
      </c>
      <c r="H190" s="125"/>
      <c r="I190" s="126">
        <v>0</v>
      </c>
    </row>
    <row r="191" spans="1:9" ht="16.5">
      <c r="A191" s="119" t="s">
        <v>379</v>
      </c>
      <c r="B191" s="120" t="s">
        <v>687</v>
      </c>
      <c r="C191" s="121" t="s">
        <v>28</v>
      </c>
      <c r="D191" s="122">
        <v>1</v>
      </c>
      <c r="E191" s="123">
        <v>7879.89</v>
      </c>
      <c r="F191" s="123">
        <v>10001.94</v>
      </c>
      <c r="G191" s="124">
        <v>10001.94</v>
      </c>
      <c r="H191" s="125"/>
      <c r="I191" s="126">
        <v>0</v>
      </c>
    </row>
    <row r="192" spans="1:9">
      <c r="A192" s="119" t="s">
        <v>393</v>
      </c>
      <c r="B192" s="120" t="s">
        <v>521</v>
      </c>
      <c r="C192" s="121" t="s">
        <v>28</v>
      </c>
      <c r="D192" s="122">
        <v>1</v>
      </c>
      <c r="E192" s="123">
        <v>28.45</v>
      </c>
      <c r="F192" s="123">
        <v>36.11</v>
      </c>
      <c r="G192" s="124">
        <v>36.11</v>
      </c>
      <c r="H192" s="125"/>
      <c r="I192" s="126">
        <v>0</v>
      </c>
    </row>
    <row r="193" spans="1:9">
      <c r="A193" s="119" t="s">
        <v>394</v>
      </c>
      <c r="B193" s="120" t="s">
        <v>522</v>
      </c>
      <c r="C193" s="121" t="s">
        <v>28</v>
      </c>
      <c r="D193" s="122">
        <v>1</v>
      </c>
      <c r="E193" s="123">
        <v>28.45</v>
      </c>
      <c r="F193" s="123">
        <v>36.11</v>
      </c>
      <c r="G193" s="124">
        <v>36.11</v>
      </c>
      <c r="H193" s="125"/>
      <c r="I193" s="126">
        <v>0</v>
      </c>
    </row>
    <row r="194" spans="1:9">
      <c r="A194" s="119" t="s">
        <v>395</v>
      </c>
      <c r="B194" s="120" t="s">
        <v>523</v>
      </c>
      <c r="C194" s="121" t="s">
        <v>28</v>
      </c>
      <c r="D194" s="122">
        <v>1</v>
      </c>
      <c r="E194" s="123">
        <v>28.45</v>
      </c>
      <c r="F194" s="123">
        <v>36.11</v>
      </c>
      <c r="G194" s="124">
        <v>36.11</v>
      </c>
      <c r="H194" s="125"/>
      <c r="I194" s="126">
        <v>0</v>
      </c>
    </row>
    <row r="195" spans="1:9" ht="16.5">
      <c r="A195" s="119" t="s">
        <v>396</v>
      </c>
      <c r="B195" s="120" t="s">
        <v>383</v>
      </c>
      <c r="C195" s="121" t="s">
        <v>28</v>
      </c>
      <c r="D195" s="122">
        <v>8</v>
      </c>
      <c r="E195" s="123">
        <v>28.45</v>
      </c>
      <c r="F195" s="123">
        <v>36.11</v>
      </c>
      <c r="G195" s="124">
        <v>288.88</v>
      </c>
      <c r="H195" s="125"/>
      <c r="I195" s="126">
        <v>0</v>
      </c>
    </row>
    <row r="196" spans="1:9">
      <c r="A196" s="119" t="s">
        <v>397</v>
      </c>
      <c r="B196" s="120" t="s">
        <v>384</v>
      </c>
      <c r="C196" s="121" t="s">
        <v>28</v>
      </c>
      <c r="D196" s="122">
        <v>2</v>
      </c>
      <c r="E196" s="123">
        <v>28.45</v>
      </c>
      <c r="F196" s="123">
        <v>36.11</v>
      </c>
      <c r="G196" s="124">
        <v>72.22</v>
      </c>
      <c r="H196" s="125"/>
      <c r="I196" s="126">
        <v>0</v>
      </c>
    </row>
    <row r="197" spans="1:9">
      <c r="A197" s="119" t="s">
        <v>638</v>
      </c>
      <c r="B197" s="120" t="s">
        <v>385</v>
      </c>
      <c r="C197" s="121" t="s">
        <v>28</v>
      </c>
      <c r="D197" s="122">
        <v>2</v>
      </c>
      <c r="E197" s="123">
        <v>28.45</v>
      </c>
      <c r="F197" s="123">
        <v>36.11</v>
      </c>
      <c r="G197" s="124">
        <v>72.22</v>
      </c>
      <c r="H197" s="125"/>
      <c r="I197" s="126">
        <v>0</v>
      </c>
    </row>
    <row r="198" spans="1:9">
      <c r="A198" s="119" t="s">
        <v>398</v>
      </c>
      <c r="B198" s="120" t="s">
        <v>386</v>
      </c>
      <c r="C198" s="121" t="s">
        <v>28</v>
      </c>
      <c r="D198" s="122">
        <v>2</v>
      </c>
      <c r="E198" s="123">
        <v>28.45</v>
      </c>
      <c r="F198" s="123">
        <v>36.11</v>
      </c>
      <c r="G198" s="124">
        <v>72.22</v>
      </c>
      <c r="H198" s="125"/>
      <c r="I198" s="126">
        <v>0</v>
      </c>
    </row>
    <row r="199" spans="1:9">
      <c r="A199" s="119" t="s">
        <v>399</v>
      </c>
      <c r="B199" s="120" t="s">
        <v>387</v>
      </c>
      <c r="C199" s="121" t="s">
        <v>28</v>
      </c>
      <c r="D199" s="122">
        <v>2</v>
      </c>
      <c r="E199" s="123">
        <v>28.45</v>
      </c>
      <c r="F199" s="123">
        <v>36.11</v>
      </c>
      <c r="G199" s="124">
        <v>72.22</v>
      </c>
      <c r="H199" s="125"/>
      <c r="I199" s="126">
        <v>0</v>
      </c>
    </row>
    <row r="200" spans="1:9">
      <c r="A200" s="119" t="s">
        <v>516</v>
      </c>
      <c r="B200" s="120" t="s">
        <v>388</v>
      </c>
      <c r="C200" s="121" t="s">
        <v>28</v>
      </c>
      <c r="D200" s="122">
        <v>2</v>
      </c>
      <c r="E200" s="123">
        <v>28.45</v>
      </c>
      <c r="F200" s="123">
        <v>36.11</v>
      </c>
      <c r="G200" s="124">
        <v>72.22</v>
      </c>
      <c r="H200" s="125"/>
      <c r="I200" s="126">
        <v>0</v>
      </c>
    </row>
    <row r="201" spans="1:9">
      <c r="A201" s="119" t="s">
        <v>529</v>
      </c>
      <c r="B201" s="120" t="s">
        <v>389</v>
      </c>
      <c r="C201" s="121" t="s">
        <v>28</v>
      </c>
      <c r="D201" s="122">
        <v>2</v>
      </c>
      <c r="E201" s="123">
        <v>28.45</v>
      </c>
      <c r="F201" s="123">
        <v>36.11</v>
      </c>
      <c r="G201" s="124">
        <v>72.22</v>
      </c>
      <c r="H201" s="125"/>
      <c r="I201" s="126">
        <v>0</v>
      </c>
    </row>
    <row r="202" spans="1:9">
      <c r="A202" s="128" t="s">
        <v>1877</v>
      </c>
      <c r="B202" s="129" t="s">
        <v>1878</v>
      </c>
      <c r="C202" s="129"/>
      <c r="D202" s="129"/>
      <c r="E202" s="129"/>
      <c r="F202" s="129"/>
      <c r="G202" s="129"/>
      <c r="H202" s="129"/>
      <c r="I202" s="131"/>
    </row>
    <row r="203" spans="1:9" ht="36" customHeight="1">
      <c r="A203" s="119" t="s">
        <v>1879</v>
      </c>
      <c r="B203" s="120" t="s">
        <v>1880</v>
      </c>
      <c r="C203" s="121" t="s">
        <v>69</v>
      </c>
      <c r="D203" s="122">
        <v>1221.7</v>
      </c>
      <c r="E203" s="123">
        <v>290</v>
      </c>
      <c r="F203" s="123">
        <v>368.1</v>
      </c>
      <c r="G203" s="124">
        <v>449707.77</v>
      </c>
      <c r="H203" s="125"/>
      <c r="I203" s="126">
        <v>0</v>
      </c>
    </row>
    <row r="204" spans="1:9">
      <c r="A204" s="128"/>
      <c r="B204" s="224" t="s">
        <v>36</v>
      </c>
      <c r="C204" s="224"/>
      <c r="D204" s="224"/>
      <c r="E204" s="143"/>
      <c r="F204" s="143"/>
      <c r="G204" s="144">
        <v>6149816.6500000004</v>
      </c>
      <c r="H204" s="143"/>
      <c r="I204" s="145">
        <v>0</v>
      </c>
    </row>
    <row r="205" spans="1:9">
      <c r="A205" s="128" t="s">
        <v>112</v>
      </c>
      <c r="B205" s="129" t="s">
        <v>113</v>
      </c>
      <c r="C205" s="129"/>
      <c r="D205" s="129"/>
      <c r="E205" s="129"/>
      <c r="F205" s="129"/>
      <c r="G205" s="130"/>
      <c r="H205" s="129"/>
      <c r="I205" s="141"/>
    </row>
    <row r="206" spans="1:9">
      <c r="A206" s="119" t="s">
        <v>114</v>
      </c>
      <c r="B206" s="120" t="s">
        <v>562</v>
      </c>
      <c r="C206" s="121" t="s">
        <v>40</v>
      </c>
      <c r="D206" s="122">
        <v>3675</v>
      </c>
      <c r="E206" s="123">
        <v>116.49</v>
      </c>
      <c r="F206" s="123">
        <v>147.86000000000001</v>
      </c>
      <c r="G206" s="124">
        <v>543385.5</v>
      </c>
      <c r="H206" s="125"/>
      <c r="I206" s="126">
        <v>0</v>
      </c>
    </row>
    <row r="207" spans="1:9">
      <c r="A207" s="119" t="s">
        <v>115</v>
      </c>
      <c r="B207" s="120" t="s">
        <v>118</v>
      </c>
      <c r="C207" s="121" t="s">
        <v>40</v>
      </c>
      <c r="D207" s="122">
        <v>64.8</v>
      </c>
      <c r="E207" s="123">
        <v>196.27</v>
      </c>
      <c r="F207" s="123">
        <v>249.13</v>
      </c>
      <c r="G207" s="124">
        <v>16143.62</v>
      </c>
      <c r="H207" s="125"/>
      <c r="I207" s="126">
        <v>0</v>
      </c>
    </row>
    <row r="208" spans="1:9">
      <c r="A208" s="119" t="s">
        <v>116</v>
      </c>
      <c r="B208" s="120" t="s">
        <v>682</v>
      </c>
      <c r="C208" s="121" t="s">
        <v>40</v>
      </c>
      <c r="D208" s="122">
        <v>116.82</v>
      </c>
      <c r="E208" s="123">
        <v>258.75</v>
      </c>
      <c r="F208" s="123">
        <v>328.43</v>
      </c>
      <c r="G208" s="124">
        <v>38367.19</v>
      </c>
      <c r="H208" s="125"/>
      <c r="I208" s="126">
        <v>0</v>
      </c>
    </row>
    <row r="209" spans="1:9">
      <c r="A209" s="128"/>
      <c r="B209" s="224" t="s">
        <v>36</v>
      </c>
      <c r="C209" s="224"/>
      <c r="D209" s="224"/>
      <c r="E209" s="143"/>
      <c r="F209" s="143"/>
      <c r="G209" s="144">
        <v>597896.31000000006</v>
      </c>
      <c r="H209" s="143"/>
      <c r="I209" s="145">
        <v>0</v>
      </c>
    </row>
    <row r="210" spans="1:9">
      <c r="A210" s="128" t="s">
        <v>119</v>
      </c>
      <c r="B210" s="129" t="s">
        <v>120</v>
      </c>
      <c r="C210" s="129"/>
      <c r="D210" s="129"/>
      <c r="E210" s="129"/>
      <c r="F210" s="129"/>
      <c r="G210" s="130"/>
      <c r="H210" s="129"/>
      <c r="I210" s="141"/>
    </row>
    <row r="211" spans="1:9">
      <c r="A211" s="128"/>
      <c r="B211" s="129" t="s">
        <v>263</v>
      </c>
      <c r="C211" s="129"/>
      <c r="D211" s="129"/>
      <c r="E211" s="129"/>
      <c r="F211" s="129"/>
      <c r="G211" s="130"/>
      <c r="H211" s="129"/>
      <c r="I211" s="141"/>
    </row>
    <row r="212" spans="1:9">
      <c r="A212" s="119" t="s">
        <v>121</v>
      </c>
      <c r="B212" s="120" t="s">
        <v>264</v>
      </c>
      <c r="C212" s="121" t="s">
        <v>40</v>
      </c>
      <c r="D212" s="122">
        <v>737.7</v>
      </c>
      <c r="E212" s="123">
        <v>202.73</v>
      </c>
      <c r="F212" s="123">
        <v>257.33</v>
      </c>
      <c r="G212" s="124">
        <v>189832.34</v>
      </c>
      <c r="H212" s="125"/>
      <c r="I212" s="126">
        <v>0</v>
      </c>
    </row>
    <row r="213" spans="1:9">
      <c r="A213" s="128"/>
      <c r="B213" s="224" t="s">
        <v>36</v>
      </c>
      <c r="C213" s="224"/>
      <c r="D213" s="224"/>
      <c r="E213" s="143"/>
      <c r="F213" s="143"/>
      <c r="G213" s="144">
        <v>189832.34</v>
      </c>
      <c r="H213" s="143"/>
      <c r="I213" s="145">
        <v>0</v>
      </c>
    </row>
    <row r="214" spans="1:9">
      <c r="A214" s="128" t="s">
        <v>122</v>
      </c>
      <c r="B214" s="129" t="s">
        <v>123</v>
      </c>
      <c r="C214" s="129"/>
      <c r="D214" s="129"/>
      <c r="E214" s="129"/>
      <c r="F214" s="129"/>
      <c r="G214" s="130"/>
      <c r="H214" s="129"/>
      <c r="I214" s="141"/>
    </row>
    <row r="215" spans="1:9" s="2" customFormat="1" ht="24.75">
      <c r="A215" s="119" t="s">
        <v>124</v>
      </c>
      <c r="B215" s="120" t="s">
        <v>239</v>
      </c>
      <c r="C215" s="121" t="s">
        <v>69</v>
      </c>
      <c r="D215" s="122">
        <v>2649.18</v>
      </c>
      <c r="E215" s="123">
        <v>26.75</v>
      </c>
      <c r="F215" s="123">
        <v>33.950000000000003</v>
      </c>
      <c r="G215" s="124">
        <v>89939.66</v>
      </c>
      <c r="H215" s="125"/>
      <c r="I215" s="126">
        <v>0</v>
      </c>
    </row>
    <row r="216" spans="1:9" s="2" customFormat="1" ht="24.75">
      <c r="A216" s="119" t="s">
        <v>125</v>
      </c>
      <c r="B216" s="120" t="s">
        <v>241</v>
      </c>
      <c r="C216" s="121" t="s">
        <v>69</v>
      </c>
      <c r="D216" s="122">
        <v>2649.18</v>
      </c>
      <c r="E216" s="123">
        <v>54.26</v>
      </c>
      <c r="F216" s="123">
        <v>68.87</v>
      </c>
      <c r="G216" s="124">
        <v>182449.03</v>
      </c>
      <c r="H216" s="125"/>
      <c r="I216" s="126">
        <v>0</v>
      </c>
    </row>
    <row r="217" spans="1:9" s="2" customFormat="1" ht="33">
      <c r="A217" s="119" t="s">
        <v>126</v>
      </c>
      <c r="B217" s="120" t="s">
        <v>240</v>
      </c>
      <c r="C217" s="121" t="s">
        <v>69</v>
      </c>
      <c r="D217" s="122">
        <v>2649.18</v>
      </c>
      <c r="E217" s="123">
        <v>22.5</v>
      </c>
      <c r="F217" s="123">
        <v>28.56</v>
      </c>
      <c r="G217" s="124">
        <v>75660.58</v>
      </c>
      <c r="H217" s="125"/>
      <c r="I217" s="126">
        <v>0</v>
      </c>
    </row>
    <row r="218" spans="1:9" s="2" customFormat="1" ht="16.5">
      <c r="A218" s="119" t="s">
        <v>242</v>
      </c>
      <c r="B218" s="120" t="s">
        <v>563</v>
      </c>
      <c r="C218" s="121" t="s">
        <v>40</v>
      </c>
      <c r="D218" s="122">
        <v>1952.53</v>
      </c>
      <c r="E218" s="123">
        <v>43.34</v>
      </c>
      <c r="F218" s="123">
        <v>55.01</v>
      </c>
      <c r="G218" s="124">
        <v>107408.68</v>
      </c>
      <c r="H218" s="125"/>
      <c r="I218" s="126">
        <v>0</v>
      </c>
    </row>
    <row r="219" spans="1:9" s="2" customFormat="1">
      <c r="A219" s="119" t="s">
        <v>474</v>
      </c>
      <c r="B219" s="120" t="s">
        <v>555</v>
      </c>
      <c r="C219" s="121" t="s">
        <v>69</v>
      </c>
      <c r="D219" s="122">
        <v>94.4</v>
      </c>
      <c r="E219" s="123">
        <v>34.409999999999997</v>
      </c>
      <c r="F219" s="123">
        <v>43.68</v>
      </c>
      <c r="G219" s="124">
        <v>4123.3900000000003</v>
      </c>
      <c r="H219" s="125"/>
      <c r="I219" s="126">
        <v>0</v>
      </c>
    </row>
    <row r="220" spans="1:9" s="2" customFormat="1">
      <c r="A220" s="119" t="s">
        <v>1866</v>
      </c>
      <c r="B220" s="120" t="s">
        <v>691</v>
      </c>
      <c r="C220" s="121" t="s">
        <v>30</v>
      </c>
      <c r="D220" s="122">
        <v>858.64</v>
      </c>
      <c r="E220" s="123">
        <v>76.12</v>
      </c>
      <c r="F220" s="123">
        <v>96.62</v>
      </c>
      <c r="G220" s="124">
        <v>82961.8</v>
      </c>
      <c r="H220" s="125"/>
      <c r="I220" s="126">
        <v>0</v>
      </c>
    </row>
    <row r="221" spans="1:9">
      <c r="A221" s="128"/>
      <c r="B221" s="224" t="s">
        <v>36</v>
      </c>
      <c r="C221" s="224"/>
      <c r="D221" s="224"/>
      <c r="E221" s="143"/>
      <c r="F221" s="143"/>
      <c r="G221" s="144">
        <v>542543.14</v>
      </c>
      <c r="H221" s="143"/>
      <c r="I221" s="145">
        <v>0</v>
      </c>
    </row>
    <row r="222" spans="1:9">
      <c r="A222" s="128" t="s">
        <v>127</v>
      </c>
      <c r="B222" s="129" t="s">
        <v>128</v>
      </c>
      <c r="C222" s="129"/>
      <c r="D222" s="129"/>
      <c r="E222" s="129"/>
      <c r="F222" s="129"/>
      <c r="G222" s="130"/>
      <c r="H222" s="129"/>
      <c r="I222" s="141"/>
    </row>
    <row r="223" spans="1:9">
      <c r="A223" s="128" t="s">
        <v>418</v>
      </c>
      <c r="B223" s="129" t="s">
        <v>129</v>
      </c>
      <c r="C223" s="129"/>
      <c r="D223" s="129"/>
      <c r="E223" s="129"/>
      <c r="F223" s="129"/>
      <c r="G223" s="130"/>
      <c r="H223" s="129"/>
      <c r="I223" s="131"/>
    </row>
    <row r="224" spans="1:9" s="2" customFormat="1">
      <c r="A224" s="119" t="s">
        <v>419</v>
      </c>
      <c r="B224" s="120" t="s">
        <v>130</v>
      </c>
      <c r="C224" s="121" t="s">
        <v>40</v>
      </c>
      <c r="D224" s="122">
        <v>31452.03</v>
      </c>
      <c r="E224" s="123">
        <v>2.2799999999999998</v>
      </c>
      <c r="F224" s="123">
        <v>2.89</v>
      </c>
      <c r="G224" s="124">
        <v>90896.37</v>
      </c>
      <c r="H224" s="125"/>
      <c r="I224" s="126">
        <v>0</v>
      </c>
    </row>
    <row r="225" spans="1:9" s="2" customFormat="1">
      <c r="A225" s="119" t="s">
        <v>420</v>
      </c>
      <c r="B225" s="120" t="s">
        <v>131</v>
      </c>
      <c r="C225" s="121" t="s">
        <v>40</v>
      </c>
      <c r="D225" s="122">
        <v>8173.04</v>
      </c>
      <c r="E225" s="123">
        <v>17.82</v>
      </c>
      <c r="F225" s="123">
        <v>22.62</v>
      </c>
      <c r="G225" s="124">
        <v>184874.16</v>
      </c>
      <c r="H225" s="125"/>
      <c r="I225" s="126">
        <v>0</v>
      </c>
    </row>
    <row r="226" spans="1:9" s="2" customFormat="1">
      <c r="A226" s="119" t="s">
        <v>421</v>
      </c>
      <c r="B226" s="120" t="s">
        <v>259</v>
      </c>
      <c r="C226" s="121" t="s">
        <v>40</v>
      </c>
      <c r="D226" s="122">
        <v>23278.99</v>
      </c>
      <c r="E226" s="123">
        <v>19.3</v>
      </c>
      <c r="F226" s="123">
        <v>24.5</v>
      </c>
      <c r="G226" s="124">
        <v>570335.26</v>
      </c>
      <c r="H226" s="125"/>
      <c r="I226" s="126">
        <v>0</v>
      </c>
    </row>
    <row r="227" spans="1:9" s="2" customFormat="1" ht="41.25">
      <c r="A227" s="119" t="s">
        <v>422</v>
      </c>
      <c r="B227" s="120" t="s">
        <v>247</v>
      </c>
      <c r="C227" s="121" t="s">
        <v>40</v>
      </c>
      <c r="D227" s="122">
        <v>7184.67</v>
      </c>
      <c r="E227" s="123">
        <v>29.37</v>
      </c>
      <c r="F227" s="123">
        <v>37.28</v>
      </c>
      <c r="G227" s="124">
        <v>267844.5</v>
      </c>
      <c r="H227" s="125"/>
      <c r="I227" s="126">
        <v>0</v>
      </c>
    </row>
    <row r="228" spans="1:9" s="2" customFormat="1">
      <c r="A228" s="119" t="s">
        <v>423</v>
      </c>
      <c r="B228" s="120" t="s">
        <v>246</v>
      </c>
      <c r="C228" s="121" t="s">
        <v>40</v>
      </c>
      <c r="D228" s="122">
        <v>581.92999999999995</v>
      </c>
      <c r="E228" s="123">
        <v>426.59</v>
      </c>
      <c r="F228" s="123">
        <v>541.47</v>
      </c>
      <c r="G228" s="124">
        <v>315097.64</v>
      </c>
      <c r="H228" s="125"/>
      <c r="I228" s="126">
        <v>0</v>
      </c>
    </row>
    <row r="229" spans="1:9" s="2" customFormat="1">
      <c r="A229" s="119" t="s">
        <v>424</v>
      </c>
      <c r="B229" s="120" t="s">
        <v>556</v>
      </c>
      <c r="C229" s="121" t="s">
        <v>40</v>
      </c>
      <c r="D229" s="122">
        <v>406.44</v>
      </c>
      <c r="E229" s="123">
        <v>79.31</v>
      </c>
      <c r="F229" s="123">
        <v>100.67</v>
      </c>
      <c r="G229" s="124">
        <v>40916.31</v>
      </c>
      <c r="H229" s="125"/>
      <c r="I229" s="126">
        <v>0</v>
      </c>
    </row>
    <row r="230" spans="1:9" s="2" customFormat="1">
      <c r="A230" s="119" t="s">
        <v>425</v>
      </c>
      <c r="B230" s="120" t="s">
        <v>248</v>
      </c>
      <c r="C230" s="121" t="s">
        <v>40</v>
      </c>
      <c r="D230" s="122">
        <v>2135.98</v>
      </c>
      <c r="E230" s="123">
        <v>22.42</v>
      </c>
      <c r="F230" s="123">
        <v>28.46</v>
      </c>
      <c r="G230" s="124">
        <v>60789.99</v>
      </c>
      <c r="H230" s="125"/>
      <c r="I230" s="126">
        <v>0</v>
      </c>
    </row>
    <row r="231" spans="1:9" s="2" customFormat="1">
      <c r="A231" s="119" t="s">
        <v>426</v>
      </c>
      <c r="B231" s="120" t="s">
        <v>249</v>
      </c>
      <c r="C231" s="121" t="s">
        <v>40</v>
      </c>
      <c r="D231" s="122">
        <v>281.55</v>
      </c>
      <c r="E231" s="123">
        <v>5.03</v>
      </c>
      <c r="F231" s="123">
        <v>6.38</v>
      </c>
      <c r="G231" s="124">
        <v>1796.29</v>
      </c>
      <c r="H231" s="125"/>
      <c r="I231" s="126">
        <v>0</v>
      </c>
    </row>
    <row r="232" spans="1:9" s="2" customFormat="1">
      <c r="A232" s="119" t="s">
        <v>427</v>
      </c>
      <c r="B232" s="120" t="s">
        <v>250</v>
      </c>
      <c r="C232" s="121" t="s">
        <v>40</v>
      </c>
      <c r="D232" s="122">
        <v>1000.15</v>
      </c>
      <c r="E232" s="123">
        <v>5.03</v>
      </c>
      <c r="F232" s="123">
        <v>6.38</v>
      </c>
      <c r="G232" s="124">
        <v>6380.96</v>
      </c>
      <c r="H232" s="125"/>
      <c r="I232" s="126">
        <v>0</v>
      </c>
    </row>
    <row r="233" spans="1:9" s="2" customFormat="1">
      <c r="A233" s="119" t="s">
        <v>428</v>
      </c>
      <c r="B233" s="120" t="s">
        <v>251</v>
      </c>
      <c r="C233" s="121" t="s">
        <v>40</v>
      </c>
      <c r="D233" s="122">
        <v>40.96</v>
      </c>
      <c r="E233" s="123">
        <v>24.51</v>
      </c>
      <c r="F233" s="123">
        <v>31.11</v>
      </c>
      <c r="G233" s="124">
        <v>1274.27</v>
      </c>
      <c r="H233" s="125"/>
      <c r="I233" s="126">
        <v>0</v>
      </c>
    </row>
    <row r="234" spans="1:9" s="2" customFormat="1">
      <c r="A234" s="119" t="s">
        <v>429</v>
      </c>
      <c r="B234" s="120" t="s">
        <v>253</v>
      </c>
      <c r="C234" s="121" t="s">
        <v>40</v>
      </c>
      <c r="D234" s="122">
        <v>63.8</v>
      </c>
      <c r="E234" s="123">
        <v>29.6</v>
      </c>
      <c r="F234" s="123">
        <v>37.57</v>
      </c>
      <c r="G234" s="124">
        <v>2396.9699999999998</v>
      </c>
      <c r="H234" s="125"/>
      <c r="I234" s="126">
        <v>0</v>
      </c>
    </row>
    <row r="235" spans="1:9" s="2" customFormat="1">
      <c r="A235" s="119" t="s">
        <v>569</v>
      </c>
      <c r="B235" s="120" t="s">
        <v>254</v>
      </c>
      <c r="C235" s="121" t="s">
        <v>40</v>
      </c>
      <c r="D235" s="122">
        <v>76.3</v>
      </c>
      <c r="E235" s="123">
        <v>5.03</v>
      </c>
      <c r="F235" s="123">
        <v>6.38</v>
      </c>
      <c r="G235" s="124">
        <v>486.79</v>
      </c>
      <c r="H235" s="125"/>
      <c r="I235" s="126">
        <v>0</v>
      </c>
    </row>
    <row r="236" spans="1:9" s="2" customFormat="1" ht="16.5">
      <c r="A236" s="119" t="s">
        <v>430</v>
      </c>
      <c r="B236" s="120" t="s">
        <v>684</v>
      </c>
      <c r="C236" s="121" t="s">
        <v>28</v>
      </c>
      <c r="D236" s="122">
        <v>1</v>
      </c>
      <c r="E236" s="123">
        <v>29302.21</v>
      </c>
      <c r="F236" s="123">
        <v>37193.300000000003</v>
      </c>
      <c r="G236" s="124">
        <v>37193.300000000003</v>
      </c>
      <c r="H236" s="125"/>
      <c r="I236" s="126">
        <v>0</v>
      </c>
    </row>
    <row r="237" spans="1:9" s="2" customFormat="1" ht="24.75">
      <c r="A237" s="119" t="s">
        <v>431</v>
      </c>
      <c r="B237" s="120" t="s">
        <v>685</v>
      </c>
      <c r="C237" s="121" t="s">
        <v>28</v>
      </c>
      <c r="D237" s="122">
        <v>1</v>
      </c>
      <c r="E237" s="123">
        <v>13597.73</v>
      </c>
      <c r="F237" s="123">
        <v>17259.599999999999</v>
      </c>
      <c r="G237" s="124">
        <v>17259.599999999999</v>
      </c>
      <c r="H237" s="125"/>
      <c r="I237" s="126">
        <v>0</v>
      </c>
    </row>
    <row r="238" spans="1:9" s="2" customFormat="1" ht="24.75">
      <c r="A238" s="119" t="s">
        <v>432</v>
      </c>
      <c r="B238" s="120" t="s">
        <v>686</v>
      </c>
      <c r="C238" s="121" t="s">
        <v>28</v>
      </c>
      <c r="D238" s="122">
        <v>1</v>
      </c>
      <c r="E238" s="123">
        <v>26627.35</v>
      </c>
      <c r="F238" s="123">
        <v>33798.1</v>
      </c>
      <c r="G238" s="124">
        <v>33798.1</v>
      </c>
      <c r="H238" s="125"/>
      <c r="I238" s="126">
        <v>0</v>
      </c>
    </row>
    <row r="239" spans="1:9">
      <c r="A239" s="128" t="s">
        <v>433</v>
      </c>
      <c r="B239" s="129" t="s">
        <v>265</v>
      </c>
      <c r="C239" s="129"/>
      <c r="D239" s="129"/>
      <c r="E239" s="129"/>
      <c r="F239" s="129"/>
      <c r="G239" s="129"/>
      <c r="H239" s="129"/>
      <c r="I239" s="131"/>
    </row>
    <row r="240" spans="1:9">
      <c r="A240" s="119" t="s">
        <v>434</v>
      </c>
      <c r="B240" s="120" t="s">
        <v>130</v>
      </c>
      <c r="C240" s="121" t="s">
        <v>40</v>
      </c>
      <c r="D240" s="122">
        <v>2043.4</v>
      </c>
      <c r="E240" s="123">
        <v>2.98</v>
      </c>
      <c r="F240" s="123">
        <v>3.78</v>
      </c>
      <c r="G240" s="124">
        <v>7724.05</v>
      </c>
      <c r="H240" s="125"/>
      <c r="I240" s="126">
        <v>0</v>
      </c>
    </row>
    <row r="241" spans="1:9">
      <c r="A241" s="119" t="s">
        <v>435</v>
      </c>
      <c r="B241" s="120" t="s">
        <v>259</v>
      </c>
      <c r="C241" s="121" t="s">
        <v>40</v>
      </c>
      <c r="D241" s="122">
        <v>2043.4</v>
      </c>
      <c r="E241" s="123">
        <v>19.3</v>
      </c>
      <c r="F241" s="123">
        <v>24.5</v>
      </c>
      <c r="G241" s="124">
        <v>50063.3</v>
      </c>
      <c r="H241" s="125"/>
      <c r="I241" s="126">
        <v>0</v>
      </c>
    </row>
    <row r="242" spans="1:9">
      <c r="A242" s="128" t="s">
        <v>436</v>
      </c>
      <c r="B242" s="129" t="s">
        <v>132</v>
      </c>
      <c r="C242" s="129"/>
      <c r="D242" s="129"/>
      <c r="E242" s="129"/>
      <c r="F242" s="129"/>
      <c r="G242" s="129"/>
      <c r="H242" s="129"/>
      <c r="I242" s="131"/>
    </row>
    <row r="243" spans="1:9" s="2" customFormat="1">
      <c r="A243" s="119" t="s">
        <v>437</v>
      </c>
      <c r="B243" s="120" t="s">
        <v>130</v>
      </c>
      <c r="C243" s="121" t="s">
        <v>40</v>
      </c>
      <c r="D243" s="122">
        <v>9199.5499999999993</v>
      </c>
      <c r="E243" s="123">
        <v>4.5599999999999996</v>
      </c>
      <c r="F243" s="123">
        <v>5.79</v>
      </c>
      <c r="G243" s="124">
        <v>53265.39</v>
      </c>
      <c r="H243" s="125"/>
      <c r="I243" s="126">
        <v>0</v>
      </c>
    </row>
    <row r="244" spans="1:9" s="2" customFormat="1">
      <c r="A244" s="119" t="s">
        <v>438</v>
      </c>
      <c r="B244" s="120" t="s">
        <v>131</v>
      </c>
      <c r="C244" s="121" t="s">
        <v>40</v>
      </c>
      <c r="D244" s="122">
        <v>9199.85</v>
      </c>
      <c r="E244" s="123">
        <v>29.45</v>
      </c>
      <c r="F244" s="123">
        <v>37.380000000000003</v>
      </c>
      <c r="G244" s="124">
        <v>343890.39</v>
      </c>
      <c r="H244" s="125"/>
      <c r="I244" s="126">
        <v>0</v>
      </c>
    </row>
    <row r="245" spans="1:9" s="2" customFormat="1">
      <c r="A245" s="119" t="s">
        <v>439</v>
      </c>
      <c r="B245" s="120" t="s">
        <v>252</v>
      </c>
      <c r="C245" s="121" t="s">
        <v>69</v>
      </c>
      <c r="D245" s="122">
        <v>9199.85</v>
      </c>
      <c r="E245" s="123">
        <v>162.88999999999999</v>
      </c>
      <c r="F245" s="123">
        <v>206.76</v>
      </c>
      <c r="G245" s="124">
        <v>1902160.99</v>
      </c>
      <c r="H245" s="125"/>
      <c r="I245" s="126">
        <v>0</v>
      </c>
    </row>
    <row r="246" spans="1:9" s="2" customFormat="1" ht="16.5">
      <c r="A246" s="119" t="s">
        <v>440</v>
      </c>
      <c r="B246" s="120" t="s">
        <v>645</v>
      </c>
      <c r="C246" s="121" t="s">
        <v>40</v>
      </c>
      <c r="D246" s="122">
        <v>7267.2</v>
      </c>
      <c r="E246" s="123">
        <v>203.7</v>
      </c>
      <c r="F246" s="123">
        <v>258.56</v>
      </c>
      <c r="G246" s="124">
        <v>1879007.23</v>
      </c>
      <c r="H246" s="125"/>
      <c r="I246" s="126">
        <v>0</v>
      </c>
    </row>
    <row r="247" spans="1:9" s="2" customFormat="1" ht="16.5">
      <c r="A247" s="119" t="s">
        <v>441</v>
      </c>
      <c r="B247" s="120" t="s">
        <v>303</v>
      </c>
      <c r="C247" s="121" t="s">
        <v>40</v>
      </c>
      <c r="D247" s="122">
        <v>5456.64</v>
      </c>
      <c r="E247" s="123">
        <v>611.66999999999996</v>
      </c>
      <c r="F247" s="123">
        <v>776.39</v>
      </c>
      <c r="G247" s="124">
        <v>4236480.7300000004</v>
      </c>
      <c r="H247" s="125"/>
      <c r="I247" s="126">
        <v>0</v>
      </c>
    </row>
    <row r="248" spans="1:9" s="2" customFormat="1" ht="24.75">
      <c r="A248" s="119" t="s">
        <v>442</v>
      </c>
      <c r="B248" s="120" t="s">
        <v>302</v>
      </c>
      <c r="C248" s="121" t="s">
        <v>40</v>
      </c>
      <c r="D248" s="122">
        <v>958.71</v>
      </c>
      <c r="E248" s="123">
        <v>327.25</v>
      </c>
      <c r="F248" s="123">
        <v>415.38</v>
      </c>
      <c r="G248" s="124">
        <v>398228.96</v>
      </c>
      <c r="H248" s="125"/>
      <c r="I248" s="126">
        <v>0</v>
      </c>
    </row>
    <row r="249" spans="1:9">
      <c r="A249" s="128"/>
      <c r="B249" s="224" t="s">
        <v>36</v>
      </c>
      <c r="C249" s="224"/>
      <c r="D249" s="224"/>
      <c r="E249" s="143"/>
      <c r="F249" s="143"/>
      <c r="G249" s="144">
        <v>10502161.550000001</v>
      </c>
      <c r="H249" s="143"/>
      <c r="I249" s="145">
        <v>0</v>
      </c>
    </row>
    <row r="250" spans="1:9">
      <c r="A250" s="128" t="s">
        <v>133</v>
      </c>
      <c r="B250" s="129" t="s">
        <v>134</v>
      </c>
      <c r="C250" s="129"/>
      <c r="D250" s="129"/>
      <c r="E250" s="129"/>
      <c r="F250" s="129"/>
      <c r="G250" s="130"/>
      <c r="H250" s="129"/>
      <c r="I250" s="141"/>
    </row>
    <row r="251" spans="1:9" s="2" customFormat="1" ht="16.5">
      <c r="A251" s="119" t="s">
        <v>135</v>
      </c>
      <c r="B251" s="120" t="s">
        <v>557</v>
      </c>
      <c r="C251" s="121" t="s">
        <v>117</v>
      </c>
      <c r="D251" s="122">
        <v>17358.22</v>
      </c>
      <c r="E251" s="123">
        <v>38.49</v>
      </c>
      <c r="F251" s="123">
        <v>48.86</v>
      </c>
      <c r="G251" s="124">
        <v>848122.63</v>
      </c>
      <c r="H251" s="125"/>
      <c r="I251" s="126">
        <v>0</v>
      </c>
    </row>
    <row r="252" spans="1:9" s="2" customFormat="1" ht="16.5">
      <c r="A252" s="119" t="s">
        <v>257</v>
      </c>
      <c r="B252" s="120" t="s">
        <v>255</v>
      </c>
      <c r="C252" s="121" t="s">
        <v>69</v>
      </c>
      <c r="D252" s="122">
        <v>9570.44</v>
      </c>
      <c r="E252" s="123">
        <v>84.35</v>
      </c>
      <c r="F252" s="123">
        <v>107.07</v>
      </c>
      <c r="G252" s="124">
        <v>1024707.01</v>
      </c>
      <c r="H252" s="125"/>
      <c r="I252" s="126">
        <v>0</v>
      </c>
    </row>
    <row r="253" spans="1:9" s="2" customFormat="1">
      <c r="A253" s="119" t="s">
        <v>258</v>
      </c>
      <c r="B253" s="120" t="s">
        <v>256</v>
      </c>
      <c r="C253" s="121" t="s">
        <v>69</v>
      </c>
      <c r="D253" s="122">
        <v>422.4</v>
      </c>
      <c r="E253" s="123">
        <v>19.97</v>
      </c>
      <c r="F253" s="123">
        <v>25.35</v>
      </c>
      <c r="G253" s="124">
        <v>10707.84</v>
      </c>
      <c r="H253" s="125"/>
      <c r="I253" s="126">
        <v>0</v>
      </c>
    </row>
    <row r="254" spans="1:9">
      <c r="A254" s="128"/>
      <c r="B254" s="224" t="s">
        <v>36</v>
      </c>
      <c r="C254" s="224"/>
      <c r="D254" s="224"/>
      <c r="E254" s="143"/>
      <c r="F254" s="143"/>
      <c r="G254" s="144">
        <v>1883537.48</v>
      </c>
      <c r="H254" s="143"/>
      <c r="I254" s="145">
        <v>0</v>
      </c>
    </row>
    <row r="255" spans="1:9">
      <c r="A255" s="128" t="s">
        <v>136</v>
      </c>
      <c r="B255" s="129" t="s">
        <v>137</v>
      </c>
      <c r="C255" s="129"/>
      <c r="D255" s="129"/>
      <c r="E255" s="129"/>
      <c r="F255" s="129"/>
      <c r="G255" s="130"/>
      <c r="H255" s="129"/>
      <c r="I255" s="141"/>
    </row>
    <row r="256" spans="1:9" s="2" customFormat="1">
      <c r="A256" s="119" t="s">
        <v>138</v>
      </c>
      <c r="B256" s="120" t="s">
        <v>639</v>
      </c>
      <c r="C256" s="121" t="s">
        <v>30</v>
      </c>
      <c r="D256" s="122">
        <v>170.38</v>
      </c>
      <c r="E256" s="123">
        <v>482.5</v>
      </c>
      <c r="F256" s="123">
        <v>612.44000000000005</v>
      </c>
      <c r="G256" s="124">
        <v>104347.53</v>
      </c>
      <c r="H256" s="125"/>
      <c r="I256" s="126">
        <v>0</v>
      </c>
    </row>
    <row r="257" spans="1:9" s="2" customFormat="1">
      <c r="A257" s="119" t="s">
        <v>139</v>
      </c>
      <c r="B257" s="120" t="s">
        <v>697</v>
      </c>
      <c r="C257" s="121" t="s">
        <v>30</v>
      </c>
      <c r="D257" s="122">
        <v>117.64</v>
      </c>
      <c r="E257" s="123">
        <v>617.66999999999996</v>
      </c>
      <c r="F257" s="123">
        <v>784.01</v>
      </c>
      <c r="G257" s="124">
        <v>92230.94</v>
      </c>
      <c r="H257" s="125"/>
      <c r="I257" s="126">
        <v>0</v>
      </c>
    </row>
    <row r="258" spans="1:9" s="2" customFormat="1">
      <c r="A258" s="119" t="s">
        <v>140</v>
      </c>
      <c r="B258" s="120" t="s">
        <v>640</v>
      </c>
      <c r="C258" s="121" t="s">
        <v>30</v>
      </c>
      <c r="D258" s="122">
        <v>72.39</v>
      </c>
      <c r="E258" s="123">
        <v>611</v>
      </c>
      <c r="F258" s="123">
        <v>775.54</v>
      </c>
      <c r="G258" s="124">
        <v>56141.34</v>
      </c>
      <c r="H258" s="125"/>
      <c r="I258" s="126">
        <v>0</v>
      </c>
    </row>
    <row r="259" spans="1:9" s="2" customFormat="1">
      <c r="A259" s="119" t="s">
        <v>141</v>
      </c>
      <c r="B259" s="120" t="s">
        <v>266</v>
      </c>
      <c r="C259" s="121" t="s">
        <v>30</v>
      </c>
      <c r="D259" s="122">
        <v>319.33</v>
      </c>
      <c r="E259" s="123">
        <v>245.5</v>
      </c>
      <c r="F259" s="123">
        <v>311.61</v>
      </c>
      <c r="G259" s="124">
        <v>99506.42</v>
      </c>
      <c r="H259" s="125"/>
      <c r="I259" s="126">
        <v>0</v>
      </c>
    </row>
    <row r="260" spans="1:9" s="2" customFormat="1">
      <c r="A260" s="119" t="s">
        <v>469</v>
      </c>
      <c r="B260" s="120" t="s">
        <v>698</v>
      </c>
      <c r="C260" s="121" t="s">
        <v>30</v>
      </c>
      <c r="D260" s="122">
        <v>1565.13</v>
      </c>
      <c r="E260" s="123">
        <v>355</v>
      </c>
      <c r="F260" s="123">
        <v>450.6</v>
      </c>
      <c r="G260" s="124">
        <v>705247.58</v>
      </c>
      <c r="H260" s="125"/>
      <c r="I260" s="126">
        <v>0</v>
      </c>
    </row>
    <row r="261" spans="1:9" s="2" customFormat="1">
      <c r="A261" s="119" t="s">
        <v>567</v>
      </c>
      <c r="B261" s="120" t="s">
        <v>699</v>
      </c>
      <c r="C261" s="121" t="s">
        <v>30</v>
      </c>
      <c r="D261" s="122">
        <v>171.36</v>
      </c>
      <c r="E261" s="123">
        <v>180</v>
      </c>
      <c r="F261" s="123">
        <v>228.47</v>
      </c>
      <c r="G261" s="124">
        <v>39150.620000000003</v>
      </c>
      <c r="H261" s="125"/>
      <c r="I261" s="126">
        <v>0</v>
      </c>
    </row>
    <row r="262" spans="1:9" s="2" customFormat="1">
      <c r="A262" s="119" t="s">
        <v>570</v>
      </c>
      <c r="B262" s="120" t="s">
        <v>700</v>
      </c>
      <c r="C262" s="121" t="s">
        <v>30</v>
      </c>
      <c r="D262" s="122">
        <v>40.49</v>
      </c>
      <c r="E262" s="123">
        <v>330</v>
      </c>
      <c r="F262" s="123">
        <v>418.87</v>
      </c>
      <c r="G262" s="124">
        <v>16960.05</v>
      </c>
      <c r="H262" s="125"/>
      <c r="I262" s="126">
        <v>0</v>
      </c>
    </row>
    <row r="263" spans="1:9" s="2" customFormat="1" ht="16.5">
      <c r="A263" s="119" t="s">
        <v>571</v>
      </c>
      <c r="B263" s="120" t="s">
        <v>701</v>
      </c>
      <c r="C263" s="121" t="s">
        <v>30</v>
      </c>
      <c r="D263" s="122">
        <v>44.12</v>
      </c>
      <c r="E263" s="123">
        <v>293</v>
      </c>
      <c r="F263" s="123">
        <v>371.9</v>
      </c>
      <c r="G263" s="124">
        <v>16408.23</v>
      </c>
      <c r="H263" s="125"/>
      <c r="I263" s="126">
        <v>0</v>
      </c>
    </row>
    <row r="264" spans="1:9" s="2" customFormat="1">
      <c r="A264" s="119" t="s">
        <v>641</v>
      </c>
      <c r="B264" s="120" t="s">
        <v>1869</v>
      </c>
      <c r="C264" s="121" t="s">
        <v>69</v>
      </c>
      <c r="D264" s="122">
        <v>4.5</v>
      </c>
      <c r="E264" s="123">
        <v>147.24</v>
      </c>
      <c r="F264" s="123">
        <v>186.89</v>
      </c>
      <c r="G264" s="124">
        <v>841.01</v>
      </c>
      <c r="H264" s="125"/>
      <c r="I264" s="126">
        <v>0</v>
      </c>
    </row>
    <row r="265" spans="1:9" s="2" customFormat="1">
      <c r="A265" s="119" t="s">
        <v>642</v>
      </c>
      <c r="B265" s="120" t="s">
        <v>468</v>
      </c>
      <c r="C265" s="121" t="s">
        <v>28</v>
      </c>
      <c r="D265" s="122">
        <v>2</v>
      </c>
      <c r="E265" s="123">
        <v>89070.24</v>
      </c>
      <c r="F265" s="123">
        <v>113056.86</v>
      </c>
      <c r="G265" s="124">
        <v>226113.72</v>
      </c>
      <c r="H265" s="125"/>
      <c r="I265" s="126">
        <v>0</v>
      </c>
    </row>
    <row r="266" spans="1:9" s="2" customFormat="1">
      <c r="A266" s="119" t="s">
        <v>643</v>
      </c>
      <c r="B266" s="120" t="s">
        <v>537</v>
      </c>
      <c r="C266" s="121" t="s">
        <v>88</v>
      </c>
      <c r="D266" s="122">
        <v>1</v>
      </c>
      <c r="E266" s="123">
        <v>182815</v>
      </c>
      <c r="F266" s="123">
        <v>232047.08</v>
      </c>
      <c r="G266" s="124">
        <v>232047.08</v>
      </c>
      <c r="H266" s="125"/>
      <c r="I266" s="126">
        <v>0</v>
      </c>
    </row>
    <row r="267" spans="1:9">
      <c r="A267" s="128"/>
      <c r="B267" s="224" t="s">
        <v>36</v>
      </c>
      <c r="C267" s="224"/>
      <c r="D267" s="224"/>
      <c r="E267" s="143"/>
      <c r="F267" s="143"/>
      <c r="G267" s="144">
        <v>1588994.52</v>
      </c>
      <c r="H267" s="143"/>
      <c r="I267" s="145">
        <v>0</v>
      </c>
    </row>
    <row r="268" spans="1:9">
      <c r="A268" s="128" t="s">
        <v>143</v>
      </c>
      <c r="B268" s="129" t="s">
        <v>144</v>
      </c>
      <c r="C268" s="129"/>
      <c r="D268" s="129"/>
      <c r="E268" s="129"/>
      <c r="F268" s="129"/>
      <c r="G268" s="130"/>
      <c r="H268" s="139"/>
      <c r="I268" s="136"/>
    </row>
    <row r="269" spans="1:9">
      <c r="A269" s="128" t="s">
        <v>452</v>
      </c>
      <c r="B269" s="129" t="s">
        <v>449</v>
      </c>
      <c r="C269" s="129"/>
      <c r="D269" s="129"/>
      <c r="E269" s="129"/>
      <c r="F269" s="129"/>
      <c r="G269" s="130"/>
      <c r="H269" s="139"/>
      <c r="I269" s="136"/>
    </row>
    <row r="270" spans="1:9" s="2" customFormat="1">
      <c r="A270" s="119" t="s">
        <v>453</v>
      </c>
      <c r="B270" s="120" t="s">
        <v>92</v>
      </c>
      <c r="C270" s="121" t="s">
        <v>40</v>
      </c>
      <c r="D270" s="122">
        <v>20032.28</v>
      </c>
      <c r="E270" s="123">
        <v>1.98</v>
      </c>
      <c r="F270" s="123">
        <v>2.5099999999999998</v>
      </c>
      <c r="G270" s="124">
        <v>50281.02</v>
      </c>
      <c r="H270" s="125"/>
      <c r="I270" s="126">
        <v>0</v>
      </c>
    </row>
    <row r="271" spans="1:9" s="2" customFormat="1">
      <c r="A271" s="119" t="s">
        <v>454</v>
      </c>
      <c r="B271" s="120" t="s">
        <v>145</v>
      </c>
      <c r="C271" s="121" t="s">
        <v>117</v>
      </c>
      <c r="D271" s="122">
        <v>20032.28</v>
      </c>
      <c r="E271" s="123">
        <v>9.98</v>
      </c>
      <c r="F271" s="123">
        <v>12.67</v>
      </c>
      <c r="G271" s="124">
        <v>253808.99</v>
      </c>
      <c r="H271" s="125"/>
      <c r="I271" s="126">
        <v>0</v>
      </c>
    </row>
    <row r="272" spans="1:9" s="2" customFormat="1">
      <c r="A272" s="119" t="s">
        <v>586</v>
      </c>
      <c r="B272" s="120" t="s">
        <v>146</v>
      </c>
      <c r="C272" s="121" t="s">
        <v>40</v>
      </c>
      <c r="D272" s="122">
        <v>20032.28</v>
      </c>
      <c r="E272" s="123">
        <v>8.5500000000000007</v>
      </c>
      <c r="F272" s="123">
        <v>10.85</v>
      </c>
      <c r="G272" s="124">
        <v>217350.24</v>
      </c>
      <c r="H272" s="125"/>
      <c r="I272" s="126">
        <v>0</v>
      </c>
    </row>
    <row r="273" spans="1:9" s="2" customFormat="1" ht="16.5">
      <c r="A273" s="119" t="s">
        <v>455</v>
      </c>
      <c r="B273" s="120" t="s">
        <v>451</v>
      </c>
      <c r="C273" s="121" t="s">
        <v>69</v>
      </c>
      <c r="D273" s="122">
        <v>1</v>
      </c>
      <c r="E273" s="123">
        <v>10.35</v>
      </c>
      <c r="F273" s="123">
        <v>13.14</v>
      </c>
      <c r="G273" s="124">
        <v>13.14</v>
      </c>
      <c r="H273" s="125"/>
      <c r="I273" s="126">
        <v>0</v>
      </c>
    </row>
    <row r="274" spans="1:9">
      <c r="A274" s="128" t="s">
        <v>456</v>
      </c>
      <c r="B274" s="129" t="s">
        <v>267</v>
      </c>
      <c r="C274" s="140"/>
      <c r="D274" s="138"/>
      <c r="E274" s="139"/>
      <c r="F274" s="139"/>
      <c r="G274" s="135"/>
      <c r="H274" s="139"/>
      <c r="I274" s="136"/>
    </row>
    <row r="275" spans="1:9" s="2" customFormat="1">
      <c r="A275" s="119" t="s">
        <v>457</v>
      </c>
      <c r="B275" s="120" t="s">
        <v>92</v>
      </c>
      <c r="C275" s="121" t="s">
        <v>40</v>
      </c>
      <c r="D275" s="122">
        <v>2043.4</v>
      </c>
      <c r="E275" s="123">
        <v>1.98</v>
      </c>
      <c r="F275" s="123">
        <v>2.5099999999999998</v>
      </c>
      <c r="G275" s="124">
        <v>5128.93</v>
      </c>
      <c r="H275" s="125"/>
      <c r="I275" s="126">
        <v>0</v>
      </c>
    </row>
    <row r="276" spans="1:9" s="2" customFormat="1">
      <c r="A276" s="119" t="s">
        <v>458</v>
      </c>
      <c r="B276" s="120" t="s">
        <v>145</v>
      </c>
      <c r="C276" s="121" t="s">
        <v>40</v>
      </c>
      <c r="D276" s="122">
        <v>2043.4</v>
      </c>
      <c r="E276" s="123">
        <v>9.98</v>
      </c>
      <c r="F276" s="123">
        <v>12.67</v>
      </c>
      <c r="G276" s="124">
        <v>25889.88</v>
      </c>
      <c r="H276" s="125"/>
      <c r="I276" s="126">
        <v>0</v>
      </c>
    </row>
    <row r="277" spans="1:9" s="2" customFormat="1">
      <c r="A277" s="119" t="s">
        <v>459</v>
      </c>
      <c r="B277" s="120" t="s">
        <v>146</v>
      </c>
      <c r="C277" s="121" t="s">
        <v>40</v>
      </c>
      <c r="D277" s="122">
        <v>2043.4</v>
      </c>
      <c r="E277" s="123">
        <v>8.5500000000000007</v>
      </c>
      <c r="F277" s="123">
        <v>10.85</v>
      </c>
      <c r="G277" s="124">
        <v>22170.89</v>
      </c>
      <c r="H277" s="125"/>
      <c r="I277" s="126">
        <v>0</v>
      </c>
    </row>
    <row r="278" spans="1:9">
      <c r="A278" s="128" t="s">
        <v>460</v>
      </c>
      <c r="B278" s="129" t="s">
        <v>147</v>
      </c>
      <c r="C278" s="140"/>
      <c r="D278" s="138"/>
      <c r="E278" s="139"/>
      <c r="F278" s="139"/>
      <c r="G278" s="135"/>
      <c r="H278" s="139"/>
      <c r="I278" s="136"/>
    </row>
    <row r="279" spans="1:9" s="2" customFormat="1">
      <c r="A279" s="119" t="s">
        <v>461</v>
      </c>
      <c r="B279" s="120" t="s">
        <v>148</v>
      </c>
      <c r="C279" s="121" t="s">
        <v>40</v>
      </c>
      <c r="D279" s="122">
        <v>17358.22</v>
      </c>
      <c r="E279" s="123">
        <v>1.98</v>
      </c>
      <c r="F279" s="123">
        <v>2.5099999999999998</v>
      </c>
      <c r="G279" s="124">
        <v>43569.13</v>
      </c>
      <c r="H279" s="125"/>
      <c r="I279" s="126">
        <v>0</v>
      </c>
    </row>
    <row r="280" spans="1:9" s="2" customFormat="1">
      <c r="A280" s="119" t="s">
        <v>466</v>
      </c>
      <c r="B280" s="120" t="s">
        <v>145</v>
      </c>
      <c r="C280" s="121" t="s">
        <v>40</v>
      </c>
      <c r="D280" s="122">
        <v>17358.22</v>
      </c>
      <c r="E280" s="123">
        <v>9.98</v>
      </c>
      <c r="F280" s="123">
        <v>12.67</v>
      </c>
      <c r="G280" s="124">
        <v>219928.65</v>
      </c>
      <c r="H280" s="125"/>
      <c r="I280" s="126">
        <v>0</v>
      </c>
    </row>
    <row r="281" spans="1:9" s="2" customFormat="1">
      <c r="A281" s="119" t="s">
        <v>467</v>
      </c>
      <c r="B281" s="120" t="s">
        <v>450</v>
      </c>
      <c r="C281" s="121" t="s">
        <v>40</v>
      </c>
      <c r="D281" s="122">
        <v>17358.22</v>
      </c>
      <c r="E281" s="123">
        <v>8.5500000000000007</v>
      </c>
      <c r="F281" s="123">
        <v>10.85</v>
      </c>
      <c r="G281" s="124">
        <v>188336.69</v>
      </c>
      <c r="H281" s="125"/>
      <c r="I281" s="126">
        <v>0</v>
      </c>
    </row>
    <row r="282" spans="1:9">
      <c r="A282" s="128" t="s">
        <v>462</v>
      </c>
      <c r="B282" s="129" t="s">
        <v>149</v>
      </c>
      <c r="C282" s="140"/>
      <c r="D282" s="138"/>
      <c r="E282" s="139"/>
      <c r="F282" s="139"/>
      <c r="G282" s="135"/>
      <c r="H282" s="139"/>
      <c r="I282" s="136"/>
    </row>
    <row r="283" spans="1:9" s="2" customFormat="1" ht="16.5">
      <c r="A283" s="119" t="s">
        <v>463</v>
      </c>
      <c r="B283" s="120" t="s">
        <v>150</v>
      </c>
      <c r="C283" s="121" t="s">
        <v>117</v>
      </c>
      <c r="D283" s="122">
        <v>463.71</v>
      </c>
      <c r="E283" s="123">
        <v>14.99</v>
      </c>
      <c r="F283" s="123">
        <v>19.03</v>
      </c>
      <c r="G283" s="124">
        <v>8824.4</v>
      </c>
      <c r="H283" s="125"/>
      <c r="I283" s="126">
        <v>0</v>
      </c>
    </row>
    <row r="284" spans="1:9">
      <c r="A284" s="128" t="s">
        <v>464</v>
      </c>
      <c r="B284" s="129" t="s">
        <v>151</v>
      </c>
      <c r="C284" s="140"/>
      <c r="D284" s="138"/>
      <c r="E284" s="139"/>
      <c r="F284" s="139"/>
      <c r="G284" s="135"/>
      <c r="H284" s="135"/>
      <c r="I284" s="136"/>
    </row>
    <row r="285" spans="1:9">
      <c r="A285" s="119" t="s">
        <v>465</v>
      </c>
      <c r="B285" s="120" t="s">
        <v>646</v>
      </c>
      <c r="C285" s="121" t="s">
        <v>40</v>
      </c>
      <c r="D285" s="122">
        <v>10491.95</v>
      </c>
      <c r="E285" s="123">
        <v>19.239999999999998</v>
      </c>
      <c r="F285" s="123">
        <v>24.42</v>
      </c>
      <c r="G285" s="124">
        <v>256213.42</v>
      </c>
      <c r="H285" s="125"/>
      <c r="I285" s="126">
        <v>0</v>
      </c>
    </row>
    <row r="286" spans="1:9" s="2" customFormat="1" ht="16.5">
      <c r="A286" s="119" t="s">
        <v>648</v>
      </c>
      <c r="B286" s="120" t="s">
        <v>647</v>
      </c>
      <c r="C286" s="121" t="s">
        <v>40</v>
      </c>
      <c r="D286" s="122">
        <v>10491.95</v>
      </c>
      <c r="E286" s="123">
        <v>19.04</v>
      </c>
      <c r="F286" s="123">
        <v>24.17</v>
      </c>
      <c r="G286" s="124">
        <v>253590.43</v>
      </c>
      <c r="H286" s="125"/>
      <c r="I286" s="126">
        <v>0</v>
      </c>
    </row>
    <row r="287" spans="1:9">
      <c r="A287" s="128"/>
      <c r="B287" s="224" t="s">
        <v>36</v>
      </c>
      <c r="C287" s="224"/>
      <c r="D287" s="224"/>
      <c r="E287" s="143"/>
      <c r="F287" s="143"/>
      <c r="G287" s="144">
        <v>1545105.81</v>
      </c>
      <c r="H287" s="143"/>
      <c r="I287" s="145">
        <v>0</v>
      </c>
    </row>
    <row r="288" spans="1:9">
      <c r="A288" s="128" t="s">
        <v>152</v>
      </c>
      <c r="B288" s="129" t="s">
        <v>153</v>
      </c>
      <c r="C288" s="129"/>
      <c r="D288" s="129"/>
      <c r="E288" s="129"/>
      <c r="F288" s="129"/>
      <c r="G288" s="130"/>
      <c r="H288" s="129"/>
      <c r="I288" s="141"/>
    </row>
    <row r="289" spans="1:9" s="2" customFormat="1">
      <c r="A289" s="119" t="s">
        <v>154</v>
      </c>
      <c r="B289" s="120" t="s">
        <v>284</v>
      </c>
      <c r="C289" s="121" t="s">
        <v>40</v>
      </c>
      <c r="D289" s="122">
        <v>21954.87</v>
      </c>
      <c r="E289" s="123">
        <v>28.43</v>
      </c>
      <c r="F289" s="123">
        <v>36.090000000000003</v>
      </c>
      <c r="G289" s="124">
        <v>792351.26</v>
      </c>
      <c r="H289" s="125"/>
      <c r="I289" s="126">
        <v>0</v>
      </c>
    </row>
    <row r="290" spans="1:9" s="2" customFormat="1">
      <c r="A290" s="119" t="s">
        <v>155</v>
      </c>
      <c r="B290" s="120" t="s">
        <v>268</v>
      </c>
      <c r="C290" s="121" t="s">
        <v>40</v>
      </c>
      <c r="D290" s="122">
        <v>340.34</v>
      </c>
      <c r="E290" s="123">
        <v>185.46</v>
      </c>
      <c r="F290" s="123">
        <v>235.4</v>
      </c>
      <c r="G290" s="124">
        <v>80116.039999999994</v>
      </c>
      <c r="H290" s="125"/>
      <c r="I290" s="126">
        <v>0</v>
      </c>
    </row>
    <row r="291" spans="1:9" s="2" customFormat="1">
      <c r="A291" s="119" t="s">
        <v>156</v>
      </c>
      <c r="B291" s="120" t="s">
        <v>269</v>
      </c>
      <c r="C291" s="121" t="s">
        <v>40</v>
      </c>
      <c r="D291" s="122">
        <v>12938.87</v>
      </c>
      <c r="E291" s="123">
        <v>185.46</v>
      </c>
      <c r="F291" s="123">
        <v>235.4</v>
      </c>
      <c r="G291" s="124">
        <v>3045810</v>
      </c>
      <c r="H291" s="125"/>
      <c r="I291" s="126">
        <v>0</v>
      </c>
    </row>
    <row r="292" spans="1:9" s="2" customFormat="1">
      <c r="A292" s="119" t="s">
        <v>157</v>
      </c>
      <c r="B292" s="120" t="s">
        <v>270</v>
      </c>
      <c r="C292" s="121" t="s">
        <v>40</v>
      </c>
      <c r="D292" s="122">
        <v>6674.92</v>
      </c>
      <c r="E292" s="123">
        <v>185.46</v>
      </c>
      <c r="F292" s="123">
        <v>235.4</v>
      </c>
      <c r="G292" s="124">
        <v>1571276.17</v>
      </c>
      <c r="H292" s="125"/>
      <c r="I292" s="126">
        <v>0</v>
      </c>
    </row>
    <row r="293" spans="1:9" s="2" customFormat="1" ht="16.5">
      <c r="A293" s="119" t="s">
        <v>158</v>
      </c>
      <c r="B293" s="120" t="s">
        <v>271</v>
      </c>
      <c r="C293" s="121" t="s">
        <v>40</v>
      </c>
      <c r="D293" s="122">
        <v>219.77</v>
      </c>
      <c r="E293" s="123">
        <v>155.25</v>
      </c>
      <c r="F293" s="123">
        <v>197.06</v>
      </c>
      <c r="G293" s="124">
        <v>43307.88</v>
      </c>
      <c r="H293" s="125"/>
      <c r="I293" s="126">
        <v>0</v>
      </c>
    </row>
    <row r="294" spans="1:9" s="2" customFormat="1">
      <c r="A294" s="119" t="s">
        <v>160</v>
      </c>
      <c r="B294" s="120" t="s">
        <v>272</v>
      </c>
      <c r="C294" s="121" t="s">
        <v>40</v>
      </c>
      <c r="D294" s="122">
        <v>35</v>
      </c>
      <c r="E294" s="123">
        <v>248.5</v>
      </c>
      <c r="F294" s="123">
        <v>315.42</v>
      </c>
      <c r="G294" s="124">
        <v>11039.7</v>
      </c>
      <c r="H294" s="125"/>
      <c r="I294" s="126">
        <v>0</v>
      </c>
    </row>
    <row r="295" spans="1:9" s="2" customFormat="1" ht="24.75">
      <c r="A295" s="119" t="s">
        <v>161</v>
      </c>
      <c r="B295" s="120" t="s">
        <v>273</v>
      </c>
      <c r="C295" s="121" t="s">
        <v>40</v>
      </c>
      <c r="D295" s="122">
        <v>308.5</v>
      </c>
      <c r="E295" s="123">
        <v>151.91999999999999</v>
      </c>
      <c r="F295" s="123">
        <v>192.83</v>
      </c>
      <c r="G295" s="124">
        <v>59488.06</v>
      </c>
      <c r="H295" s="125"/>
      <c r="I295" s="126">
        <v>0</v>
      </c>
    </row>
    <row r="296" spans="1:9" s="2" customFormat="1" ht="16.5">
      <c r="A296" s="119" t="s">
        <v>163</v>
      </c>
      <c r="B296" s="120" t="s">
        <v>657</v>
      </c>
      <c r="C296" s="121" t="s">
        <v>40</v>
      </c>
      <c r="D296" s="122">
        <v>760</v>
      </c>
      <c r="E296" s="123">
        <v>156.35</v>
      </c>
      <c r="F296" s="123">
        <v>198.46</v>
      </c>
      <c r="G296" s="124">
        <v>150829.6</v>
      </c>
      <c r="H296" s="125"/>
      <c r="I296" s="126">
        <v>0</v>
      </c>
    </row>
    <row r="297" spans="1:9" s="2" customFormat="1">
      <c r="A297" s="119" t="s">
        <v>164</v>
      </c>
      <c r="B297" s="120" t="s">
        <v>274</v>
      </c>
      <c r="C297" s="121" t="s">
        <v>40</v>
      </c>
      <c r="D297" s="122">
        <v>257.22000000000003</v>
      </c>
      <c r="E297" s="123">
        <v>41.45</v>
      </c>
      <c r="F297" s="123">
        <v>52.61</v>
      </c>
      <c r="G297" s="124">
        <v>13532.34</v>
      </c>
      <c r="H297" s="125"/>
      <c r="I297" s="126">
        <v>0</v>
      </c>
    </row>
    <row r="298" spans="1:9" s="2" customFormat="1">
      <c r="A298" s="119" t="s">
        <v>165</v>
      </c>
      <c r="B298" s="120" t="s">
        <v>702</v>
      </c>
      <c r="C298" s="121" t="s">
        <v>40</v>
      </c>
      <c r="D298" s="122">
        <v>625</v>
      </c>
      <c r="E298" s="123">
        <v>62.42</v>
      </c>
      <c r="F298" s="123">
        <v>79.23</v>
      </c>
      <c r="G298" s="124">
        <v>49518.75</v>
      </c>
      <c r="H298" s="125"/>
      <c r="I298" s="126">
        <v>0</v>
      </c>
    </row>
    <row r="299" spans="1:9" s="2" customFormat="1">
      <c r="A299" s="119" t="s">
        <v>285</v>
      </c>
      <c r="B299" s="120" t="s">
        <v>448</v>
      </c>
      <c r="C299" s="121" t="s">
        <v>69</v>
      </c>
      <c r="D299" s="122">
        <v>6259.18</v>
      </c>
      <c r="E299" s="123">
        <v>25.64</v>
      </c>
      <c r="F299" s="123">
        <v>32.54</v>
      </c>
      <c r="G299" s="124">
        <v>203673.72</v>
      </c>
      <c r="H299" s="125"/>
      <c r="I299" s="126">
        <v>0</v>
      </c>
    </row>
    <row r="300" spans="1:9" s="2" customFormat="1" ht="16.5">
      <c r="A300" s="119" t="s">
        <v>286</v>
      </c>
      <c r="B300" s="120" t="s">
        <v>703</v>
      </c>
      <c r="C300" s="121" t="s">
        <v>40</v>
      </c>
      <c r="D300" s="122">
        <v>216</v>
      </c>
      <c r="E300" s="123">
        <v>104.79</v>
      </c>
      <c r="F300" s="123">
        <v>133.01</v>
      </c>
      <c r="G300" s="124">
        <v>28730.16</v>
      </c>
      <c r="H300" s="125"/>
      <c r="I300" s="126">
        <v>0</v>
      </c>
    </row>
    <row r="301" spans="1:9" s="2" customFormat="1">
      <c r="A301" s="119" t="s">
        <v>287</v>
      </c>
      <c r="B301" s="120" t="s">
        <v>704</v>
      </c>
      <c r="C301" s="121" t="s">
        <v>69</v>
      </c>
      <c r="D301" s="122">
        <v>2161.52</v>
      </c>
      <c r="E301" s="123">
        <v>12.77</v>
      </c>
      <c r="F301" s="123">
        <v>16.21</v>
      </c>
      <c r="G301" s="124">
        <v>35038.239999999998</v>
      </c>
      <c r="H301" s="125"/>
      <c r="I301" s="126">
        <v>0</v>
      </c>
    </row>
    <row r="302" spans="1:9" s="2" customFormat="1" ht="16.5">
      <c r="A302" s="119" t="s">
        <v>288</v>
      </c>
      <c r="B302" s="120" t="s">
        <v>275</v>
      </c>
      <c r="C302" s="121" t="s">
        <v>40</v>
      </c>
      <c r="D302" s="122">
        <v>102.85</v>
      </c>
      <c r="E302" s="123">
        <v>25.64</v>
      </c>
      <c r="F302" s="123">
        <v>32.54</v>
      </c>
      <c r="G302" s="124">
        <v>3346.74</v>
      </c>
      <c r="H302" s="125"/>
      <c r="I302" s="126">
        <v>0</v>
      </c>
    </row>
    <row r="303" spans="1:9" s="2" customFormat="1" ht="16.5">
      <c r="A303" s="119" t="s">
        <v>289</v>
      </c>
      <c r="B303" s="120" t="s">
        <v>276</v>
      </c>
      <c r="C303" s="121" t="s">
        <v>40</v>
      </c>
      <c r="D303" s="122">
        <v>12.2</v>
      </c>
      <c r="E303" s="123">
        <v>205.63</v>
      </c>
      <c r="F303" s="123">
        <v>261.01</v>
      </c>
      <c r="G303" s="124">
        <v>3184.32</v>
      </c>
      <c r="H303" s="125"/>
      <c r="I303" s="126">
        <v>0</v>
      </c>
    </row>
    <row r="304" spans="1:9" s="2" customFormat="1">
      <c r="A304" s="119" t="s">
        <v>290</v>
      </c>
      <c r="B304" s="120" t="s">
        <v>277</v>
      </c>
      <c r="C304" s="121" t="s">
        <v>40</v>
      </c>
      <c r="D304" s="122">
        <v>92.95</v>
      </c>
      <c r="E304" s="123">
        <v>304.75</v>
      </c>
      <c r="F304" s="123">
        <v>386.82</v>
      </c>
      <c r="G304" s="124">
        <v>35954.92</v>
      </c>
      <c r="H304" s="125"/>
      <c r="I304" s="126">
        <v>0</v>
      </c>
    </row>
    <row r="305" spans="1:9" s="2" customFormat="1" ht="16.5">
      <c r="A305" s="119" t="s">
        <v>291</v>
      </c>
      <c r="B305" s="120" t="s">
        <v>278</v>
      </c>
      <c r="C305" s="121" t="s">
        <v>40</v>
      </c>
      <c r="D305" s="122">
        <v>21.8</v>
      </c>
      <c r="E305" s="123">
        <v>128.01</v>
      </c>
      <c r="F305" s="123">
        <v>162.47999999999999</v>
      </c>
      <c r="G305" s="124">
        <v>3542.06</v>
      </c>
      <c r="H305" s="125"/>
      <c r="I305" s="126">
        <v>0</v>
      </c>
    </row>
    <row r="306" spans="1:9" s="2" customFormat="1">
      <c r="A306" s="119" t="s">
        <v>292</v>
      </c>
      <c r="B306" s="120" t="s">
        <v>283</v>
      </c>
      <c r="C306" s="121" t="s">
        <v>40</v>
      </c>
      <c r="D306" s="122">
        <v>40.270000000000003</v>
      </c>
      <c r="E306" s="123">
        <v>34.299999999999997</v>
      </c>
      <c r="F306" s="123">
        <v>43.54</v>
      </c>
      <c r="G306" s="124">
        <v>1753.36</v>
      </c>
      <c r="H306" s="125"/>
      <c r="I306" s="126">
        <v>0</v>
      </c>
    </row>
    <row r="307" spans="1:9">
      <c r="A307" s="128"/>
      <c r="B307" s="129" t="s">
        <v>159</v>
      </c>
      <c r="C307" s="129"/>
      <c r="D307" s="129"/>
      <c r="E307" s="129"/>
      <c r="F307" s="129"/>
      <c r="G307" s="129"/>
      <c r="H307" s="130"/>
      <c r="I307" s="141"/>
    </row>
    <row r="308" spans="1:9" s="2" customFormat="1" ht="33">
      <c r="A308" s="119" t="s">
        <v>293</v>
      </c>
      <c r="B308" s="120" t="s">
        <v>536</v>
      </c>
      <c r="C308" s="121" t="s">
        <v>40</v>
      </c>
      <c r="D308" s="122">
        <v>252.6</v>
      </c>
      <c r="E308" s="123">
        <v>35.130000000000003</v>
      </c>
      <c r="F308" s="123">
        <v>44.59</v>
      </c>
      <c r="G308" s="124">
        <v>11263.43</v>
      </c>
      <c r="H308" s="125"/>
      <c r="I308" s="126">
        <v>0</v>
      </c>
    </row>
    <row r="309" spans="1:9" s="2" customFormat="1" ht="16.5">
      <c r="A309" s="119" t="s">
        <v>294</v>
      </c>
      <c r="B309" s="120" t="s">
        <v>279</v>
      </c>
      <c r="C309" s="121" t="s">
        <v>69</v>
      </c>
      <c r="D309" s="122">
        <v>55.99</v>
      </c>
      <c r="E309" s="123">
        <v>62.38</v>
      </c>
      <c r="F309" s="123">
        <v>79.180000000000007</v>
      </c>
      <c r="G309" s="124">
        <v>4433.29</v>
      </c>
      <c r="H309" s="125"/>
      <c r="I309" s="126">
        <v>0</v>
      </c>
    </row>
    <row r="310" spans="1:9" s="2" customFormat="1" ht="16.5">
      <c r="A310" s="119" t="s">
        <v>295</v>
      </c>
      <c r="B310" s="120" t="s">
        <v>280</v>
      </c>
      <c r="C310" s="121" t="s">
        <v>69</v>
      </c>
      <c r="D310" s="122">
        <v>83.43</v>
      </c>
      <c r="E310" s="123">
        <v>62.38</v>
      </c>
      <c r="F310" s="123">
        <v>79.180000000000007</v>
      </c>
      <c r="G310" s="124">
        <v>6605.99</v>
      </c>
      <c r="H310" s="125"/>
      <c r="I310" s="126">
        <v>0</v>
      </c>
    </row>
    <row r="311" spans="1:9" s="2" customFormat="1" ht="16.5">
      <c r="A311" s="119" t="s">
        <v>296</v>
      </c>
      <c r="B311" s="120" t="s">
        <v>281</v>
      </c>
      <c r="C311" s="121" t="s">
        <v>69</v>
      </c>
      <c r="D311" s="122">
        <v>50.4</v>
      </c>
      <c r="E311" s="123">
        <v>52.26</v>
      </c>
      <c r="F311" s="123">
        <v>66.33</v>
      </c>
      <c r="G311" s="124">
        <v>3343.03</v>
      </c>
      <c r="H311" s="125"/>
      <c r="I311" s="126">
        <v>0</v>
      </c>
    </row>
    <row r="312" spans="1:9" s="2" customFormat="1">
      <c r="A312" s="119" t="s">
        <v>297</v>
      </c>
      <c r="B312" s="120" t="s">
        <v>282</v>
      </c>
      <c r="C312" s="121" t="s">
        <v>69</v>
      </c>
      <c r="D312" s="122">
        <v>3755.01</v>
      </c>
      <c r="E312" s="123">
        <v>62.37</v>
      </c>
      <c r="F312" s="123">
        <v>79.17</v>
      </c>
      <c r="G312" s="124">
        <v>297284.14</v>
      </c>
      <c r="H312" s="125"/>
      <c r="I312" s="126">
        <v>0</v>
      </c>
    </row>
    <row r="313" spans="1:9">
      <c r="A313" s="128"/>
      <c r="B313" s="129" t="s">
        <v>162</v>
      </c>
      <c r="C313" s="129"/>
      <c r="D313" s="129"/>
      <c r="E313" s="129"/>
      <c r="F313" s="129"/>
      <c r="G313" s="129"/>
      <c r="H313" s="129"/>
      <c r="I313" s="141"/>
    </row>
    <row r="314" spans="1:9" s="2" customFormat="1">
      <c r="A314" s="119" t="s">
        <v>298</v>
      </c>
      <c r="B314" s="120" t="s">
        <v>166</v>
      </c>
      <c r="C314" s="121" t="s">
        <v>30</v>
      </c>
      <c r="D314" s="122">
        <v>416.17</v>
      </c>
      <c r="E314" s="123">
        <v>31.86</v>
      </c>
      <c r="F314" s="123">
        <v>40.44</v>
      </c>
      <c r="G314" s="124">
        <v>16829.91</v>
      </c>
      <c r="H314" s="125"/>
      <c r="I314" s="126">
        <v>0</v>
      </c>
    </row>
    <row r="315" spans="1:9">
      <c r="A315" s="128"/>
      <c r="B315" s="129" t="s">
        <v>168</v>
      </c>
      <c r="C315" s="129"/>
      <c r="D315" s="129"/>
      <c r="E315" s="129"/>
      <c r="F315" s="129"/>
      <c r="G315" s="130"/>
      <c r="H315" s="129"/>
      <c r="I315" s="141"/>
    </row>
    <row r="316" spans="1:9" s="2" customFormat="1" ht="24.75">
      <c r="A316" s="119" t="s">
        <v>299</v>
      </c>
      <c r="B316" s="120" t="s">
        <v>574</v>
      </c>
      <c r="C316" s="121" t="s">
        <v>30</v>
      </c>
      <c r="D316" s="122">
        <v>10673.64</v>
      </c>
      <c r="E316" s="123">
        <v>49.88</v>
      </c>
      <c r="F316" s="123">
        <v>63.31</v>
      </c>
      <c r="G316" s="124">
        <v>675748.15</v>
      </c>
      <c r="H316" s="125"/>
      <c r="I316" s="126">
        <v>0</v>
      </c>
    </row>
    <row r="317" spans="1:9" s="2" customFormat="1" ht="16.5">
      <c r="A317" s="119" t="s">
        <v>300</v>
      </c>
      <c r="B317" s="120" t="s">
        <v>575</v>
      </c>
      <c r="C317" s="121" t="s">
        <v>30</v>
      </c>
      <c r="D317" s="122">
        <v>4172.24</v>
      </c>
      <c r="E317" s="123">
        <v>89.78</v>
      </c>
      <c r="F317" s="123">
        <v>113.96</v>
      </c>
      <c r="G317" s="124">
        <v>475468.47</v>
      </c>
      <c r="H317" s="125"/>
      <c r="I317" s="126">
        <v>0</v>
      </c>
    </row>
    <row r="318" spans="1:9">
      <c r="A318" s="128"/>
      <c r="B318" s="129" t="s">
        <v>301</v>
      </c>
      <c r="C318" s="129"/>
      <c r="D318" s="129"/>
      <c r="E318" s="129"/>
      <c r="F318" s="129"/>
      <c r="G318" s="130"/>
      <c r="H318" s="129"/>
      <c r="I318" s="141"/>
    </row>
    <row r="319" spans="1:9" s="2" customFormat="1" ht="16.5">
      <c r="A319" s="119" t="s">
        <v>572</v>
      </c>
      <c r="B319" s="120" t="s">
        <v>576</v>
      </c>
      <c r="C319" s="121" t="s">
        <v>69</v>
      </c>
      <c r="D319" s="122">
        <v>119.28</v>
      </c>
      <c r="E319" s="123">
        <v>453.08</v>
      </c>
      <c r="F319" s="123">
        <v>575.09</v>
      </c>
      <c r="G319" s="124">
        <v>68596.740000000005</v>
      </c>
      <c r="H319" s="125"/>
      <c r="I319" s="126">
        <v>0</v>
      </c>
    </row>
    <row r="320" spans="1:9">
      <c r="A320" s="128"/>
      <c r="B320" s="129" t="s">
        <v>111</v>
      </c>
      <c r="C320" s="129"/>
      <c r="D320" s="129"/>
      <c r="E320" s="129"/>
      <c r="F320" s="129"/>
      <c r="G320" s="130"/>
      <c r="H320" s="129"/>
      <c r="I320" s="141"/>
    </row>
    <row r="321" spans="1:9" s="2" customFormat="1">
      <c r="A321" s="119" t="s">
        <v>573</v>
      </c>
      <c r="B321" s="120" t="s">
        <v>631</v>
      </c>
      <c r="C321" s="121" t="s">
        <v>69</v>
      </c>
      <c r="D321" s="122">
        <v>731.27</v>
      </c>
      <c r="E321" s="123">
        <v>460.02</v>
      </c>
      <c r="F321" s="123">
        <v>583.9</v>
      </c>
      <c r="G321" s="124">
        <v>426988.55</v>
      </c>
      <c r="H321" s="125"/>
      <c r="I321" s="126">
        <v>0</v>
      </c>
    </row>
    <row r="322" spans="1:9">
      <c r="A322" s="128"/>
      <c r="B322" s="224" t="s">
        <v>36</v>
      </c>
      <c r="C322" s="224"/>
      <c r="D322" s="224"/>
      <c r="E322" s="143"/>
      <c r="F322" s="143"/>
      <c r="G322" s="144">
        <v>8119055.0199999996</v>
      </c>
      <c r="H322" s="143"/>
      <c r="I322" s="145">
        <v>0</v>
      </c>
    </row>
    <row r="323" spans="1:9">
      <c r="A323" s="128" t="s">
        <v>167</v>
      </c>
      <c r="B323" s="129" t="s">
        <v>443</v>
      </c>
      <c r="C323" s="129"/>
      <c r="D323" s="129"/>
      <c r="E323" s="129"/>
      <c r="F323" s="129"/>
      <c r="G323" s="130"/>
      <c r="H323" s="129"/>
      <c r="I323" s="141"/>
    </row>
    <row r="324" spans="1:9" s="2" customFormat="1">
      <c r="A324" s="119" t="s">
        <v>444</v>
      </c>
      <c r="B324" s="120" t="s">
        <v>660</v>
      </c>
      <c r="C324" s="121" t="s">
        <v>69</v>
      </c>
      <c r="D324" s="122">
        <v>104.29</v>
      </c>
      <c r="E324" s="123">
        <v>264.52</v>
      </c>
      <c r="F324" s="123">
        <v>335.76</v>
      </c>
      <c r="G324" s="124">
        <v>35016.410000000003</v>
      </c>
      <c r="H324" s="125"/>
      <c r="I324" s="126">
        <v>0</v>
      </c>
    </row>
    <row r="325" spans="1:9" s="2" customFormat="1">
      <c r="A325" s="119" t="s">
        <v>577</v>
      </c>
      <c r="B325" s="120" t="s">
        <v>658</v>
      </c>
      <c r="C325" s="121" t="s">
        <v>30</v>
      </c>
      <c r="D325" s="122">
        <v>173.82</v>
      </c>
      <c r="E325" s="123">
        <v>28.2</v>
      </c>
      <c r="F325" s="123">
        <v>35.79</v>
      </c>
      <c r="G325" s="124">
        <v>6221.02</v>
      </c>
      <c r="H325" s="125"/>
      <c r="I325" s="126">
        <v>0</v>
      </c>
    </row>
    <row r="326" spans="1:9" s="2" customFormat="1">
      <c r="A326" s="119" t="s">
        <v>630</v>
      </c>
      <c r="B326" s="120" t="s">
        <v>659</v>
      </c>
      <c r="C326" s="121" t="s">
        <v>30</v>
      </c>
      <c r="D326" s="122">
        <v>173.82</v>
      </c>
      <c r="E326" s="123">
        <v>7.9</v>
      </c>
      <c r="F326" s="123">
        <v>10.029999999999999</v>
      </c>
      <c r="G326" s="124">
        <v>1743.41</v>
      </c>
      <c r="H326" s="125"/>
      <c r="I326" s="126">
        <v>0</v>
      </c>
    </row>
    <row r="327" spans="1:9" s="2" customFormat="1">
      <c r="A327" s="119" t="s">
        <v>661</v>
      </c>
      <c r="B327" s="120" t="s">
        <v>445</v>
      </c>
      <c r="C327" s="121" t="s">
        <v>69</v>
      </c>
      <c r="D327" s="122">
        <v>168.95</v>
      </c>
      <c r="E327" s="123">
        <v>264.52</v>
      </c>
      <c r="F327" s="123">
        <v>335.76</v>
      </c>
      <c r="G327" s="124">
        <v>56726.65</v>
      </c>
      <c r="H327" s="125"/>
      <c r="I327" s="126">
        <v>0</v>
      </c>
    </row>
    <row r="328" spans="1:9" s="2" customFormat="1">
      <c r="A328" s="119" t="s">
        <v>662</v>
      </c>
      <c r="B328" s="120" t="s">
        <v>658</v>
      </c>
      <c r="C328" s="121" t="s">
        <v>30</v>
      </c>
      <c r="D328" s="122">
        <v>1367.64</v>
      </c>
      <c r="E328" s="123">
        <v>28.2</v>
      </c>
      <c r="F328" s="123">
        <v>35.79</v>
      </c>
      <c r="G328" s="124">
        <v>48947.839999999997</v>
      </c>
      <c r="H328" s="125"/>
      <c r="I328" s="126">
        <v>0</v>
      </c>
    </row>
    <row r="329" spans="1:9" s="2" customFormat="1">
      <c r="A329" s="119" t="s">
        <v>663</v>
      </c>
      <c r="B329" s="120" t="s">
        <v>659</v>
      </c>
      <c r="C329" s="121" t="s">
        <v>30</v>
      </c>
      <c r="D329" s="122">
        <v>1367.64</v>
      </c>
      <c r="E329" s="123">
        <v>7.9</v>
      </c>
      <c r="F329" s="123">
        <v>10.029999999999999</v>
      </c>
      <c r="G329" s="124">
        <v>13717.43</v>
      </c>
      <c r="H329" s="125"/>
      <c r="I329" s="126">
        <v>0</v>
      </c>
    </row>
    <row r="330" spans="1:9" s="2" customFormat="1">
      <c r="A330" s="119" t="s">
        <v>664</v>
      </c>
      <c r="B330" s="120" t="s">
        <v>629</v>
      </c>
      <c r="C330" s="121" t="s">
        <v>69</v>
      </c>
      <c r="D330" s="122">
        <v>130.86000000000001</v>
      </c>
      <c r="E330" s="123">
        <v>178.44</v>
      </c>
      <c r="F330" s="123">
        <v>226.49</v>
      </c>
      <c r="G330" s="124">
        <v>29638.48</v>
      </c>
      <c r="H330" s="125"/>
      <c r="I330" s="126">
        <v>0</v>
      </c>
    </row>
    <row r="331" spans="1:9">
      <c r="A331" s="128"/>
      <c r="B331" s="224" t="s">
        <v>36</v>
      </c>
      <c r="C331" s="224"/>
      <c r="D331" s="224"/>
      <c r="E331" s="143"/>
      <c r="F331" s="143"/>
      <c r="G331" s="144">
        <v>192011.24</v>
      </c>
      <c r="H331" s="143"/>
      <c r="I331" s="145">
        <v>0</v>
      </c>
    </row>
    <row r="332" spans="1:9">
      <c r="A332" s="128" t="s">
        <v>169</v>
      </c>
      <c r="B332" s="129" t="s">
        <v>538</v>
      </c>
      <c r="C332" s="129"/>
      <c r="D332" s="129"/>
      <c r="E332" s="129"/>
      <c r="F332" s="129"/>
      <c r="G332" s="130"/>
      <c r="H332" s="129"/>
      <c r="I332" s="141"/>
    </row>
    <row r="333" spans="1:9" s="2" customFormat="1">
      <c r="A333" s="119" t="s">
        <v>446</v>
      </c>
      <c r="B333" s="120" t="s">
        <v>447</v>
      </c>
      <c r="C333" s="121" t="s">
        <v>28</v>
      </c>
      <c r="D333" s="122">
        <v>86</v>
      </c>
      <c r="E333" s="123">
        <v>3150</v>
      </c>
      <c r="F333" s="123">
        <v>3998.3</v>
      </c>
      <c r="G333" s="124">
        <v>343853.8</v>
      </c>
      <c r="H333" s="125"/>
      <c r="I333" s="126">
        <v>0</v>
      </c>
    </row>
    <row r="334" spans="1:9">
      <c r="A334" s="128"/>
      <c r="B334" s="224" t="s">
        <v>36</v>
      </c>
      <c r="C334" s="224"/>
      <c r="D334" s="224"/>
      <c r="E334" s="143"/>
      <c r="F334" s="143"/>
      <c r="G334" s="144">
        <v>343853.8</v>
      </c>
      <c r="H334" s="143"/>
      <c r="I334" s="145">
        <v>0</v>
      </c>
    </row>
    <row r="335" spans="1:9">
      <c r="A335" s="128" t="s">
        <v>170</v>
      </c>
      <c r="B335" s="129" t="s">
        <v>597</v>
      </c>
      <c r="C335" s="129"/>
      <c r="D335" s="129"/>
      <c r="E335" s="129"/>
      <c r="F335" s="129"/>
      <c r="G335" s="130"/>
      <c r="H335" s="129"/>
      <c r="I335" s="141"/>
    </row>
    <row r="336" spans="1:9" s="2" customFormat="1">
      <c r="A336" s="128" t="s">
        <v>172</v>
      </c>
      <c r="B336" s="129" t="s">
        <v>593</v>
      </c>
      <c r="C336" s="129"/>
      <c r="D336" s="129"/>
      <c r="E336" s="129"/>
      <c r="F336" s="130"/>
      <c r="G336" s="130"/>
      <c r="H336" s="130"/>
      <c r="I336" s="141"/>
    </row>
    <row r="337" spans="1:9" s="2" customFormat="1" ht="90.75">
      <c r="A337" s="119"/>
      <c r="B337" s="120" t="s">
        <v>1478</v>
      </c>
      <c r="C337" s="121"/>
      <c r="D337" s="122"/>
      <c r="E337" s="123"/>
      <c r="F337" s="123"/>
      <c r="G337" s="124"/>
      <c r="H337" s="125"/>
      <c r="I337" s="126"/>
    </row>
    <row r="338" spans="1:9" s="2" customFormat="1" ht="49.5">
      <c r="A338" s="119" t="s">
        <v>172</v>
      </c>
      <c r="B338" s="120" t="s">
        <v>1479</v>
      </c>
      <c r="C338" s="121" t="s">
        <v>28</v>
      </c>
      <c r="D338" s="122">
        <v>1</v>
      </c>
      <c r="E338" s="123">
        <v>125175.41</v>
      </c>
      <c r="F338" s="123">
        <v>158885.15</v>
      </c>
      <c r="G338" s="124">
        <v>158885.15</v>
      </c>
      <c r="H338" s="125"/>
      <c r="I338" s="126">
        <v>0</v>
      </c>
    </row>
    <row r="339" spans="1:9" s="2" customFormat="1" ht="49.5">
      <c r="A339" s="119" t="s">
        <v>173</v>
      </c>
      <c r="B339" s="120" t="s">
        <v>753</v>
      </c>
      <c r="C339" s="121" t="s">
        <v>28</v>
      </c>
      <c r="D339" s="122">
        <v>1</v>
      </c>
      <c r="E339" s="123">
        <v>124395.82</v>
      </c>
      <c r="F339" s="123">
        <v>157895.60999999999</v>
      </c>
      <c r="G339" s="124">
        <v>157895.60999999999</v>
      </c>
      <c r="H339" s="125"/>
      <c r="I339" s="126">
        <v>0</v>
      </c>
    </row>
    <row r="340" spans="1:9" s="2" customFormat="1" ht="57.75">
      <c r="A340" s="119" t="s">
        <v>174</v>
      </c>
      <c r="B340" s="120" t="s">
        <v>1476</v>
      </c>
      <c r="C340" s="121" t="s">
        <v>28</v>
      </c>
      <c r="D340" s="122">
        <v>1</v>
      </c>
      <c r="E340" s="123">
        <v>95626.47</v>
      </c>
      <c r="F340" s="123">
        <v>121378.68</v>
      </c>
      <c r="G340" s="124">
        <v>121378.68</v>
      </c>
      <c r="H340" s="125"/>
      <c r="I340" s="126">
        <v>0</v>
      </c>
    </row>
    <row r="341" spans="1:9" s="2" customFormat="1" ht="49.5">
      <c r="A341" s="119" t="s">
        <v>175</v>
      </c>
      <c r="B341" s="120" t="s">
        <v>1477</v>
      </c>
      <c r="C341" s="121" t="s">
        <v>28</v>
      </c>
      <c r="D341" s="122">
        <v>1</v>
      </c>
      <c r="E341" s="123">
        <v>92489.83</v>
      </c>
      <c r="F341" s="123">
        <v>117397.34</v>
      </c>
      <c r="G341" s="124">
        <v>117397.34</v>
      </c>
      <c r="H341" s="125"/>
      <c r="I341" s="126">
        <v>0</v>
      </c>
    </row>
    <row r="342" spans="1:9" s="2" customFormat="1" ht="41.25">
      <c r="A342" s="119" t="s">
        <v>692</v>
      </c>
      <c r="B342" s="120" t="s">
        <v>1480</v>
      </c>
      <c r="C342" s="121" t="s">
        <v>28</v>
      </c>
      <c r="D342" s="122">
        <v>1</v>
      </c>
      <c r="E342" s="123">
        <v>106174.92</v>
      </c>
      <c r="F342" s="123">
        <v>134767.82999999999</v>
      </c>
      <c r="G342" s="124">
        <v>134767.82999999999</v>
      </c>
      <c r="H342" s="125"/>
      <c r="I342" s="126">
        <v>0</v>
      </c>
    </row>
    <row r="343" spans="1:9" s="2" customFormat="1" ht="49.5">
      <c r="A343" s="119" t="s">
        <v>998</v>
      </c>
      <c r="B343" s="120" t="s">
        <v>1481</v>
      </c>
      <c r="C343" s="121" t="s">
        <v>28</v>
      </c>
      <c r="D343" s="122">
        <v>1</v>
      </c>
      <c r="E343" s="123">
        <v>109057.60000000001</v>
      </c>
      <c r="F343" s="123">
        <v>138426.81</v>
      </c>
      <c r="G343" s="124">
        <v>138426.81</v>
      </c>
      <c r="H343" s="125"/>
      <c r="I343" s="126">
        <v>0</v>
      </c>
    </row>
    <row r="344" spans="1:9" s="2" customFormat="1" ht="41.25">
      <c r="A344" s="119" t="s">
        <v>999</v>
      </c>
      <c r="B344" s="120" t="s">
        <v>754</v>
      </c>
      <c r="C344" s="121" t="s">
        <v>28</v>
      </c>
      <c r="D344" s="122">
        <v>1</v>
      </c>
      <c r="E344" s="123">
        <v>13376.26</v>
      </c>
      <c r="F344" s="123">
        <v>16978.490000000002</v>
      </c>
      <c r="G344" s="124">
        <v>16978.490000000002</v>
      </c>
      <c r="H344" s="125"/>
      <c r="I344" s="126">
        <v>0</v>
      </c>
    </row>
    <row r="345" spans="1:9" s="2" customFormat="1" ht="90.75">
      <c r="A345" s="119"/>
      <c r="B345" s="120" t="s">
        <v>755</v>
      </c>
      <c r="C345" s="121"/>
      <c r="D345" s="122"/>
      <c r="E345" s="123"/>
      <c r="F345" s="123"/>
      <c r="G345" s="124"/>
      <c r="H345" s="125"/>
      <c r="I345" s="126"/>
    </row>
    <row r="346" spans="1:9" s="2" customFormat="1" ht="24.75">
      <c r="A346" s="119" t="s">
        <v>1000</v>
      </c>
      <c r="B346" s="120" t="s">
        <v>757</v>
      </c>
      <c r="C346" s="121" t="s">
        <v>28</v>
      </c>
      <c r="D346" s="122">
        <v>1</v>
      </c>
      <c r="E346" s="123">
        <v>9708.3799999999992</v>
      </c>
      <c r="F346" s="123">
        <v>12322.85</v>
      </c>
      <c r="G346" s="124">
        <v>12322.85</v>
      </c>
      <c r="H346" s="125"/>
      <c r="I346" s="126">
        <v>0</v>
      </c>
    </row>
    <row r="347" spans="1:9" s="2" customFormat="1" ht="24.75">
      <c r="A347" s="119" t="s">
        <v>1001</v>
      </c>
      <c r="B347" s="120" t="s">
        <v>1482</v>
      </c>
      <c r="C347" s="121" t="s">
        <v>28</v>
      </c>
      <c r="D347" s="122">
        <v>1</v>
      </c>
      <c r="E347" s="123">
        <v>9138.39</v>
      </c>
      <c r="F347" s="123">
        <v>11599.36</v>
      </c>
      <c r="G347" s="124">
        <v>11599.36</v>
      </c>
      <c r="H347" s="125"/>
      <c r="I347" s="126">
        <v>0</v>
      </c>
    </row>
    <row r="348" spans="1:9" s="2" customFormat="1" ht="33">
      <c r="A348" s="119" t="s">
        <v>1002</v>
      </c>
      <c r="B348" s="120" t="s">
        <v>1483</v>
      </c>
      <c r="C348" s="121" t="s">
        <v>28</v>
      </c>
      <c r="D348" s="122">
        <v>1</v>
      </c>
      <c r="E348" s="123">
        <v>3998.66</v>
      </c>
      <c r="F348" s="123">
        <v>5075.5</v>
      </c>
      <c r="G348" s="124">
        <v>5075.5</v>
      </c>
      <c r="H348" s="125"/>
      <c r="I348" s="126">
        <v>0</v>
      </c>
    </row>
    <row r="349" spans="1:9" s="2" customFormat="1" ht="24.75">
      <c r="A349" s="119" t="s">
        <v>1003</v>
      </c>
      <c r="B349" s="120" t="s">
        <v>756</v>
      </c>
      <c r="C349" s="121" t="s">
        <v>28</v>
      </c>
      <c r="D349" s="122">
        <v>1</v>
      </c>
      <c r="E349" s="123">
        <v>9305.27</v>
      </c>
      <c r="F349" s="123">
        <v>11811.18</v>
      </c>
      <c r="G349" s="124">
        <v>11811.18</v>
      </c>
      <c r="H349" s="125"/>
      <c r="I349" s="126">
        <v>0</v>
      </c>
    </row>
    <row r="350" spans="1:9" s="2" customFormat="1" ht="24.75">
      <c r="A350" s="119" t="s">
        <v>1004</v>
      </c>
      <c r="B350" s="120" t="s">
        <v>758</v>
      </c>
      <c r="C350" s="121" t="s">
        <v>28</v>
      </c>
      <c r="D350" s="122">
        <v>1</v>
      </c>
      <c r="E350" s="123">
        <v>9735.5499999999993</v>
      </c>
      <c r="F350" s="123">
        <v>12357.33</v>
      </c>
      <c r="G350" s="124">
        <v>12357.33</v>
      </c>
      <c r="H350" s="125"/>
      <c r="I350" s="126">
        <v>0</v>
      </c>
    </row>
    <row r="351" spans="1:9" s="2" customFormat="1" ht="24.75">
      <c r="A351" s="119" t="s">
        <v>1005</v>
      </c>
      <c r="B351" s="120" t="s">
        <v>759</v>
      </c>
      <c r="C351" s="121" t="s">
        <v>28</v>
      </c>
      <c r="D351" s="122">
        <v>1</v>
      </c>
      <c r="E351" s="123">
        <v>8172.89</v>
      </c>
      <c r="F351" s="123">
        <v>10373.85</v>
      </c>
      <c r="G351" s="124">
        <v>10373.85</v>
      </c>
      <c r="H351" s="125"/>
      <c r="I351" s="126">
        <v>0</v>
      </c>
    </row>
    <row r="352" spans="1:9" s="2" customFormat="1" ht="24.75">
      <c r="A352" s="119" t="s">
        <v>1006</v>
      </c>
      <c r="B352" s="120" t="s">
        <v>760</v>
      </c>
      <c r="C352" s="121" t="s">
        <v>28</v>
      </c>
      <c r="D352" s="122">
        <v>1</v>
      </c>
      <c r="E352" s="123">
        <v>8980.75</v>
      </c>
      <c r="F352" s="123">
        <v>11399.27</v>
      </c>
      <c r="G352" s="124">
        <v>11399.27</v>
      </c>
      <c r="H352" s="125"/>
      <c r="I352" s="126">
        <v>0</v>
      </c>
    </row>
    <row r="353" spans="1:9" s="2" customFormat="1" ht="24.75">
      <c r="A353" s="119" t="s">
        <v>1007</v>
      </c>
      <c r="B353" s="120" t="s">
        <v>763</v>
      </c>
      <c r="C353" s="121" t="s">
        <v>28</v>
      </c>
      <c r="D353" s="122">
        <v>1</v>
      </c>
      <c r="E353" s="123">
        <v>8396.86</v>
      </c>
      <c r="F353" s="123">
        <v>10658.13</v>
      </c>
      <c r="G353" s="124">
        <v>10658.13</v>
      </c>
      <c r="H353" s="125"/>
      <c r="I353" s="126">
        <v>0</v>
      </c>
    </row>
    <row r="354" spans="1:9" s="2" customFormat="1" ht="24.75">
      <c r="A354" s="119" t="s">
        <v>1008</v>
      </c>
      <c r="B354" s="120" t="s">
        <v>762</v>
      </c>
      <c r="C354" s="121" t="s">
        <v>28</v>
      </c>
      <c r="D354" s="122">
        <v>1</v>
      </c>
      <c r="E354" s="123">
        <v>3133.95</v>
      </c>
      <c r="F354" s="123">
        <v>3977.92</v>
      </c>
      <c r="G354" s="124">
        <v>3977.92</v>
      </c>
      <c r="H354" s="125"/>
      <c r="I354" s="126">
        <v>0</v>
      </c>
    </row>
    <row r="355" spans="1:9" s="2" customFormat="1" ht="24.75">
      <c r="A355" s="119" t="s">
        <v>1009</v>
      </c>
      <c r="B355" s="120" t="s">
        <v>761</v>
      </c>
      <c r="C355" s="121" t="s">
        <v>28</v>
      </c>
      <c r="D355" s="122">
        <v>1</v>
      </c>
      <c r="E355" s="123">
        <v>9018.3700000000008</v>
      </c>
      <c r="F355" s="123">
        <v>11447.02</v>
      </c>
      <c r="G355" s="124">
        <v>11447.02</v>
      </c>
      <c r="H355" s="125"/>
      <c r="I355" s="126">
        <v>0</v>
      </c>
    </row>
    <row r="356" spans="1:9" s="2" customFormat="1" ht="24.75">
      <c r="A356" s="119" t="s">
        <v>1010</v>
      </c>
      <c r="B356" s="120" t="s">
        <v>764</v>
      </c>
      <c r="C356" s="121" t="s">
        <v>28</v>
      </c>
      <c r="D356" s="122">
        <v>4</v>
      </c>
      <c r="E356" s="123">
        <v>8521.76</v>
      </c>
      <c r="F356" s="123">
        <v>10816.67</v>
      </c>
      <c r="G356" s="124">
        <v>43266.68</v>
      </c>
      <c r="H356" s="125"/>
      <c r="I356" s="126">
        <v>0</v>
      </c>
    </row>
    <row r="357" spans="1:9" s="2" customFormat="1" ht="24.75">
      <c r="A357" s="119" t="s">
        <v>1011</v>
      </c>
      <c r="B357" s="120" t="s">
        <v>765</v>
      </c>
      <c r="C357" s="121" t="s">
        <v>28</v>
      </c>
      <c r="D357" s="122">
        <v>4</v>
      </c>
      <c r="E357" s="123">
        <v>9018.3700000000008</v>
      </c>
      <c r="F357" s="123">
        <v>11447.02</v>
      </c>
      <c r="G357" s="124">
        <v>45788.08</v>
      </c>
      <c r="H357" s="125"/>
      <c r="I357" s="126">
        <v>0</v>
      </c>
    </row>
    <row r="358" spans="1:9" s="2" customFormat="1" ht="24.75">
      <c r="A358" s="119" t="s">
        <v>1012</v>
      </c>
      <c r="B358" s="120" t="s">
        <v>766</v>
      </c>
      <c r="C358" s="121" t="s">
        <v>28</v>
      </c>
      <c r="D358" s="122">
        <v>2</v>
      </c>
      <c r="E358" s="123">
        <v>8521.76</v>
      </c>
      <c r="F358" s="123">
        <v>10816.67</v>
      </c>
      <c r="G358" s="124">
        <v>21633.34</v>
      </c>
      <c r="H358" s="125"/>
      <c r="I358" s="126">
        <v>0</v>
      </c>
    </row>
    <row r="359" spans="1:9" s="2" customFormat="1" ht="24.75">
      <c r="A359" s="119" t="s">
        <v>1013</v>
      </c>
      <c r="B359" s="120" t="s">
        <v>767</v>
      </c>
      <c r="C359" s="121" t="s">
        <v>28</v>
      </c>
      <c r="D359" s="122">
        <v>2</v>
      </c>
      <c r="E359" s="123">
        <v>8521.76</v>
      </c>
      <c r="F359" s="123">
        <v>10816.67</v>
      </c>
      <c r="G359" s="124">
        <v>21633.34</v>
      </c>
      <c r="H359" s="125"/>
      <c r="I359" s="126">
        <v>0</v>
      </c>
    </row>
    <row r="360" spans="1:9" s="2" customFormat="1" ht="24.75">
      <c r="A360" s="119" t="s">
        <v>1014</v>
      </c>
      <c r="B360" s="120" t="s">
        <v>768</v>
      </c>
      <c r="C360" s="121" t="s">
        <v>28</v>
      </c>
      <c r="D360" s="122">
        <v>2</v>
      </c>
      <c r="E360" s="123">
        <v>8233.4599999999991</v>
      </c>
      <c r="F360" s="123">
        <v>10450.73</v>
      </c>
      <c r="G360" s="124">
        <v>20901.46</v>
      </c>
      <c r="H360" s="125"/>
      <c r="I360" s="126">
        <v>0</v>
      </c>
    </row>
    <row r="361" spans="1:9" s="2" customFormat="1" ht="24.75">
      <c r="A361" s="119" t="s">
        <v>1015</v>
      </c>
      <c r="B361" s="120" t="s">
        <v>769</v>
      </c>
      <c r="C361" s="121" t="s">
        <v>28</v>
      </c>
      <c r="D361" s="122">
        <v>2</v>
      </c>
      <c r="E361" s="123">
        <v>8233.4599999999991</v>
      </c>
      <c r="F361" s="123">
        <v>10450.73</v>
      </c>
      <c r="G361" s="124">
        <v>20901.46</v>
      </c>
      <c r="H361" s="125"/>
      <c r="I361" s="126">
        <v>0</v>
      </c>
    </row>
    <row r="362" spans="1:9" s="2" customFormat="1" ht="24.75">
      <c r="A362" s="119" t="s">
        <v>1016</v>
      </c>
      <c r="B362" s="120" t="s">
        <v>770</v>
      </c>
      <c r="C362" s="121" t="s">
        <v>28</v>
      </c>
      <c r="D362" s="122">
        <v>1</v>
      </c>
      <c r="E362" s="123">
        <v>3133.95</v>
      </c>
      <c r="F362" s="123">
        <v>3977.92</v>
      </c>
      <c r="G362" s="124">
        <v>3977.92</v>
      </c>
      <c r="H362" s="125"/>
      <c r="I362" s="126">
        <v>0</v>
      </c>
    </row>
    <row r="363" spans="1:9" s="2" customFormat="1" ht="90.75">
      <c r="A363" s="119"/>
      <c r="B363" s="120" t="s">
        <v>1484</v>
      </c>
      <c r="C363" s="121"/>
      <c r="D363" s="122"/>
      <c r="E363" s="123"/>
      <c r="F363" s="123"/>
      <c r="G363" s="124"/>
      <c r="H363" s="125"/>
      <c r="I363" s="126"/>
    </row>
    <row r="364" spans="1:9" s="2" customFormat="1" ht="49.5">
      <c r="A364" s="119" t="s">
        <v>1017</v>
      </c>
      <c r="B364" s="120" t="s">
        <v>771</v>
      </c>
      <c r="C364" s="121" t="s">
        <v>28</v>
      </c>
      <c r="D364" s="122">
        <v>1</v>
      </c>
      <c r="E364" s="123">
        <v>18861.21</v>
      </c>
      <c r="F364" s="123">
        <v>23940.53</v>
      </c>
      <c r="G364" s="124">
        <v>23940.53</v>
      </c>
      <c r="H364" s="125"/>
      <c r="I364" s="126">
        <v>0</v>
      </c>
    </row>
    <row r="365" spans="1:9" s="2" customFormat="1" ht="49.5">
      <c r="A365" s="119" t="s">
        <v>1018</v>
      </c>
      <c r="B365" s="120" t="s">
        <v>772</v>
      </c>
      <c r="C365" s="121" t="s">
        <v>28</v>
      </c>
      <c r="D365" s="122">
        <v>1</v>
      </c>
      <c r="E365" s="123">
        <v>15212.93</v>
      </c>
      <c r="F365" s="123">
        <v>19309.77</v>
      </c>
      <c r="G365" s="124">
        <v>19309.77</v>
      </c>
      <c r="H365" s="125"/>
      <c r="I365" s="126">
        <v>0</v>
      </c>
    </row>
    <row r="366" spans="1:9" s="2" customFormat="1" ht="24.75">
      <c r="A366" s="119" t="s">
        <v>1019</v>
      </c>
      <c r="B366" s="120" t="s">
        <v>1485</v>
      </c>
      <c r="C366" s="121" t="s">
        <v>28</v>
      </c>
      <c r="D366" s="122">
        <v>1</v>
      </c>
      <c r="E366" s="123">
        <v>3202.11</v>
      </c>
      <c r="F366" s="123">
        <v>4064.44</v>
      </c>
      <c r="G366" s="124">
        <v>4064.44</v>
      </c>
      <c r="H366" s="125"/>
      <c r="I366" s="126">
        <v>0</v>
      </c>
    </row>
    <row r="367" spans="1:9" s="2" customFormat="1" ht="41.25">
      <c r="A367" s="119" t="s">
        <v>1020</v>
      </c>
      <c r="B367" s="120" t="s">
        <v>773</v>
      </c>
      <c r="C367" s="121" t="s">
        <v>28</v>
      </c>
      <c r="D367" s="122">
        <v>1</v>
      </c>
      <c r="E367" s="123">
        <v>25027.54</v>
      </c>
      <c r="F367" s="123">
        <v>31767.46</v>
      </c>
      <c r="G367" s="124">
        <v>31767.46</v>
      </c>
      <c r="H367" s="125"/>
      <c r="I367" s="126">
        <v>0</v>
      </c>
    </row>
    <row r="368" spans="1:9" s="2" customFormat="1" ht="41.25">
      <c r="A368" s="119" t="s">
        <v>1021</v>
      </c>
      <c r="B368" s="120" t="s">
        <v>774</v>
      </c>
      <c r="C368" s="121" t="s">
        <v>28</v>
      </c>
      <c r="D368" s="122">
        <v>1</v>
      </c>
      <c r="E368" s="123">
        <v>17278.080000000002</v>
      </c>
      <c r="F368" s="123">
        <v>21931.07</v>
      </c>
      <c r="G368" s="124">
        <v>21931.07</v>
      </c>
      <c r="H368" s="125"/>
      <c r="I368" s="126">
        <v>0</v>
      </c>
    </row>
    <row r="369" spans="1:9" s="2" customFormat="1" ht="41.25">
      <c r="A369" s="119" t="s">
        <v>1022</v>
      </c>
      <c r="B369" s="120" t="s">
        <v>775</v>
      </c>
      <c r="C369" s="121" t="s">
        <v>28</v>
      </c>
      <c r="D369" s="122">
        <v>1</v>
      </c>
      <c r="E369" s="123">
        <v>24927.3</v>
      </c>
      <c r="F369" s="123">
        <v>31640.22</v>
      </c>
      <c r="G369" s="124">
        <v>31640.22</v>
      </c>
      <c r="H369" s="125"/>
      <c r="I369" s="126">
        <v>0</v>
      </c>
    </row>
    <row r="370" spans="1:9" s="2" customFormat="1" ht="49.5">
      <c r="A370" s="119" t="s">
        <v>1023</v>
      </c>
      <c r="B370" s="120" t="s">
        <v>776</v>
      </c>
      <c r="C370" s="121" t="s">
        <v>28</v>
      </c>
      <c r="D370" s="122">
        <v>1</v>
      </c>
      <c r="E370" s="123">
        <v>32124.58</v>
      </c>
      <c r="F370" s="123">
        <v>40775.730000000003</v>
      </c>
      <c r="G370" s="124">
        <v>40775.730000000003</v>
      </c>
      <c r="H370" s="125"/>
      <c r="I370" s="126">
        <v>0</v>
      </c>
    </row>
    <row r="371" spans="1:9" s="2" customFormat="1" ht="41.25">
      <c r="A371" s="119" t="s">
        <v>1024</v>
      </c>
      <c r="B371" s="120" t="s">
        <v>777</v>
      </c>
      <c r="C371" s="121" t="s">
        <v>28</v>
      </c>
      <c r="D371" s="122">
        <v>1</v>
      </c>
      <c r="E371" s="123">
        <v>22857.69</v>
      </c>
      <c r="F371" s="123">
        <v>29013.27</v>
      </c>
      <c r="G371" s="124">
        <v>29013.27</v>
      </c>
      <c r="H371" s="125"/>
      <c r="I371" s="126">
        <v>0</v>
      </c>
    </row>
    <row r="372" spans="1:9" s="2" customFormat="1" ht="41.25">
      <c r="A372" s="119" t="s">
        <v>1025</v>
      </c>
      <c r="B372" s="120" t="s">
        <v>778</v>
      </c>
      <c r="C372" s="121" t="s">
        <v>28</v>
      </c>
      <c r="D372" s="122">
        <v>1</v>
      </c>
      <c r="E372" s="123">
        <v>22842.21</v>
      </c>
      <c r="F372" s="123">
        <v>28993.62</v>
      </c>
      <c r="G372" s="124">
        <v>28993.62</v>
      </c>
      <c r="H372" s="125"/>
      <c r="I372" s="126">
        <v>0</v>
      </c>
    </row>
    <row r="373" spans="1:9" s="2" customFormat="1" ht="41.25">
      <c r="A373" s="119" t="s">
        <v>1026</v>
      </c>
      <c r="B373" s="120" t="s">
        <v>779</v>
      </c>
      <c r="C373" s="121" t="s">
        <v>28</v>
      </c>
      <c r="D373" s="122">
        <v>4</v>
      </c>
      <c r="E373" s="123">
        <v>23102.23</v>
      </c>
      <c r="F373" s="123">
        <v>29323.66</v>
      </c>
      <c r="G373" s="124">
        <v>117294.64</v>
      </c>
      <c r="H373" s="125"/>
      <c r="I373" s="126">
        <v>0</v>
      </c>
    </row>
    <row r="374" spans="1:9" s="2" customFormat="1" ht="41.25">
      <c r="A374" s="119" t="s">
        <v>1027</v>
      </c>
      <c r="B374" s="120" t="s">
        <v>780</v>
      </c>
      <c r="C374" s="121" t="s">
        <v>28</v>
      </c>
      <c r="D374" s="122">
        <v>4</v>
      </c>
      <c r="E374" s="123">
        <v>25715.64</v>
      </c>
      <c r="F374" s="123">
        <v>32640.86</v>
      </c>
      <c r="G374" s="124">
        <v>130563.44</v>
      </c>
      <c r="H374" s="125"/>
      <c r="I374" s="126">
        <v>0</v>
      </c>
    </row>
    <row r="375" spans="1:9" s="2" customFormat="1" ht="33">
      <c r="A375" s="119" t="s">
        <v>1028</v>
      </c>
      <c r="B375" s="120" t="s">
        <v>781</v>
      </c>
      <c r="C375" s="121" t="s">
        <v>28</v>
      </c>
      <c r="D375" s="122">
        <v>2</v>
      </c>
      <c r="E375" s="123">
        <v>23026.12</v>
      </c>
      <c r="F375" s="123">
        <v>29227.05</v>
      </c>
      <c r="G375" s="124">
        <v>58454.1</v>
      </c>
      <c r="H375" s="125"/>
      <c r="I375" s="126">
        <v>0</v>
      </c>
    </row>
    <row r="376" spans="1:9" s="2" customFormat="1" ht="41.25">
      <c r="A376" s="119" t="s">
        <v>1029</v>
      </c>
      <c r="B376" s="120" t="s">
        <v>782</v>
      </c>
      <c r="C376" s="121" t="s">
        <v>28</v>
      </c>
      <c r="D376" s="122">
        <v>2</v>
      </c>
      <c r="E376" s="123">
        <v>23026.12</v>
      </c>
      <c r="F376" s="123">
        <v>29227.05</v>
      </c>
      <c r="G376" s="124">
        <v>58454.1</v>
      </c>
      <c r="H376" s="125"/>
      <c r="I376" s="126">
        <v>0</v>
      </c>
    </row>
    <row r="377" spans="1:9" s="2" customFormat="1" ht="41.25">
      <c r="A377" s="119" t="s">
        <v>1030</v>
      </c>
      <c r="B377" s="120" t="s">
        <v>783</v>
      </c>
      <c r="C377" s="121" t="s">
        <v>28</v>
      </c>
      <c r="D377" s="122">
        <v>2</v>
      </c>
      <c r="E377" s="123">
        <v>23026.12</v>
      </c>
      <c r="F377" s="123">
        <v>29227.05</v>
      </c>
      <c r="G377" s="124">
        <v>58454.1</v>
      </c>
      <c r="H377" s="125"/>
      <c r="I377" s="126">
        <v>0</v>
      </c>
    </row>
    <row r="378" spans="1:9" s="2" customFormat="1" ht="24.75">
      <c r="A378" s="119" t="s">
        <v>1031</v>
      </c>
      <c r="B378" s="120" t="s">
        <v>784</v>
      </c>
      <c r="C378" s="121" t="s">
        <v>28</v>
      </c>
      <c r="D378" s="122">
        <v>1</v>
      </c>
      <c r="E378" s="123">
        <v>2394.9299999999998</v>
      </c>
      <c r="F378" s="123">
        <v>3039.88</v>
      </c>
      <c r="G378" s="124">
        <v>3039.88</v>
      </c>
      <c r="H378" s="125"/>
      <c r="I378" s="126">
        <v>0</v>
      </c>
    </row>
    <row r="379" spans="1:9" s="2" customFormat="1" ht="33">
      <c r="A379" s="119" t="s">
        <v>1032</v>
      </c>
      <c r="B379" s="120" t="s">
        <v>785</v>
      </c>
      <c r="C379" s="121" t="s">
        <v>28</v>
      </c>
      <c r="D379" s="122">
        <v>1</v>
      </c>
      <c r="E379" s="123">
        <v>5901.34</v>
      </c>
      <c r="F379" s="123">
        <v>7490.57</v>
      </c>
      <c r="G379" s="124">
        <v>7490.57</v>
      </c>
      <c r="H379" s="125"/>
      <c r="I379" s="126">
        <v>0</v>
      </c>
    </row>
    <row r="380" spans="1:9" s="2" customFormat="1" ht="33">
      <c r="A380" s="119" t="s">
        <v>1033</v>
      </c>
      <c r="B380" s="120" t="s">
        <v>786</v>
      </c>
      <c r="C380" s="121" t="s">
        <v>28</v>
      </c>
      <c r="D380" s="122">
        <v>1</v>
      </c>
      <c r="E380" s="123">
        <v>4228.7700000000004</v>
      </c>
      <c r="F380" s="123">
        <v>5367.58</v>
      </c>
      <c r="G380" s="124">
        <v>5367.58</v>
      </c>
      <c r="H380" s="125"/>
      <c r="I380" s="126">
        <v>0</v>
      </c>
    </row>
    <row r="381" spans="1:9" s="2" customFormat="1" ht="33">
      <c r="A381" s="119" t="s">
        <v>1034</v>
      </c>
      <c r="B381" s="120" t="s">
        <v>787</v>
      </c>
      <c r="C381" s="121" t="s">
        <v>28</v>
      </c>
      <c r="D381" s="122">
        <v>1</v>
      </c>
      <c r="E381" s="123">
        <v>4370.13</v>
      </c>
      <c r="F381" s="123">
        <v>5547.01</v>
      </c>
      <c r="G381" s="124">
        <v>5547.01</v>
      </c>
      <c r="H381" s="125"/>
      <c r="I381" s="126">
        <v>0</v>
      </c>
    </row>
    <row r="382" spans="1:9" s="2" customFormat="1" ht="24.75">
      <c r="A382" s="119" t="s">
        <v>1035</v>
      </c>
      <c r="B382" s="120" t="s">
        <v>788</v>
      </c>
      <c r="C382" s="121" t="s">
        <v>28</v>
      </c>
      <c r="D382" s="122">
        <v>1</v>
      </c>
      <c r="E382" s="123">
        <v>3548.38</v>
      </c>
      <c r="F382" s="123">
        <v>4503.96</v>
      </c>
      <c r="G382" s="124">
        <v>4503.96</v>
      </c>
      <c r="H382" s="125"/>
      <c r="I382" s="126">
        <v>0</v>
      </c>
    </row>
    <row r="383" spans="1:9" s="2" customFormat="1" ht="33">
      <c r="A383" s="119" t="s">
        <v>1036</v>
      </c>
      <c r="B383" s="120" t="s">
        <v>1486</v>
      </c>
      <c r="C383" s="121" t="s">
        <v>28</v>
      </c>
      <c r="D383" s="122">
        <v>2</v>
      </c>
      <c r="E383" s="123">
        <v>24783.88</v>
      </c>
      <c r="F383" s="123">
        <v>31458.18</v>
      </c>
      <c r="G383" s="124">
        <v>62916.36</v>
      </c>
      <c r="H383" s="125"/>
      <c r="I383" s="126">
        <v>0</v>
      </c>
    </row>
    <row r="384" spans="1:9" s="2" customFormat="1">
      <c r="A384" s="128" t="s">
        <v>173</v>
      </c>
      <c r="B384" s="129" t="s">
        <v>596</v>
      </c>
      <c r="C384" s="129"/>
      <c r="D384" s="129"/>
      <c r="E384" s="129"/>
      <c r="F384" s="130"/>
      <c r="G384" s="130"/>
      <c r="H384" s="130"/>
      <c r="I384" s="141"/>
    </row>
    <row r="385" spans="1:9" s="2" customFormat="1">
      <c r="A385" s="128" t="s">
        <v>1037</v>
      </c>
      <c r="B385" s="129" t="s">
        <v>598</v>
      </c>
      <c r="C385" s="129"/>
      <c r="D385" s="129"/>
      <c r="E385" s="129"/>
      <c r="F385" s="130"/>
      <c r="G385" s="130"/>
      <c r="H385" s="130"/>
      <c r="I385" s="141"/>
    </row>
    <row r="386" spans="1:9" s="2" customFormat="1" ht="24.75">
      <c r="A386" s="119" t="s">
        <v>1043</v>
      </c>
      <c r="B386" s="120" t="s">
        <v>789</v>
      </c>
      <c r="C386" s="121" t="s">
        <v>30</v>
      </c>
      <c r="D386" s="122">
        <v>3330</v>
      </c>
      <c r="E386" s="123">
        <v>18.54</v>
      </c>
      <c r="F386" s="123">
        <v>23.53</v>
      </c>
      <c r="G386" s="124">
        <v>78354.899999999994</v>
      </c>
      <c r="H386" s="125"/>
      <c r="I386" s="126">
        <v>0</v>
      </c>
    </row>
    <row r="387" spans="1:9" s="2" customFormat="1" ht="24.75">
      <c r="A387" s="119" t="s">
        <v>1044</v>
      </c>
      <c r="B387" s="120" t="s">
        <v>790</v>
      </c>
      <c r="C387" s="121" t="s">
        <v>30</v>
      </c>
      <c r="D387" s="122">
        <v>138</v>
      </c>
      <c r="E387" s="123">
        <v>35.54</v>
      </c>
      <c r="F387" s="123">
        <v>45.11</v>
      </c>
      <c r="G387" s="124">
        <v>6225.18</v>
      </c>
      <c r="H387" s="125"/>
      <c r="I387" s="126">
        <v>0</v>
      </c>
    </row>
    <row r="388" spans="1:9" s="2" customFormat="1" ht="33">
      <c r="A388" s="119"/>
      <c r="B388" s="120" t="s">
        <v>791</v>
      </c>
      <c r="C388" s="121"/>
      <c r="D388" s="122"/>
      <c r="E388" s="123"/>
      <c r="F388" s="123"/>
      <c r="G388" s="124"/>
      <c r="H388" s="125"/>
      <c r="I388" s="126"/>
    </row>
    <row r="389" spans="1:9" s="2" customFormat="1">
      <c r="A389" s="119" t="s">
        <v>1045</v>
      </c>
      <c r="B389" s="120" t="s">
        <v>792</v>
      </c>
      <c r="C389" s="121" t="s">
        <v>566</v>
      </c>
      <c r="D389" s="122">
        <v>363</v>
      </c>
      <c r="E389" s="123">
        <v>4.6399999999999997</v>
      </c>
      <c r="F389" s="123">
        <v>5.89</v>
      </c>
      <c r="G389" s="124">
        <v>2138.0700000000002</v>
      </c>
      <c r="H389" s="125"/>
      <c r="I389" s="126">
        <v>0</v>
      </c>
    </row>
    <row r="390" spans="1:9" s="2" customFormat="1">
      <c r="A390" s="119" t="s">
        <v>1046</v>
      </c>
      <c r="B390" s="120" t="s">
        <v>793</v>
      </c>
      <c r="C390" s="121" t="s">
        <v>566</v>
      </c>
      <c r="D390" s="122">
        <v>10</v>
      </c>
      <c r="E390" s="123">
        <v>5.38</v>
      </c>
      <c r="F390" s="123">
        <v>6.83</v>
      </c>
      <c r="G390" s="124">
        <v>68.3</v>
      </c>
      <c r="H390" s="125"/>
      <c r="I390" s="126">
        <v>0</v>
      </c>
    </row>
    <row r="391" spans="1:9" s="2" customFormat="1">
      <c r="A391" s="119" t="s">
        <v>1047</v>
      </c>
      <c r="B391" s="120" t="s">
        <v>794</v>
      </c>
      <c r="C391" s="121" t="s">
        <v>566</v>
      </c>
      <c r="D391" s="122">
        <v>112</v>
      </c>
      <c r="E391" s="123">
        <v>19.850000000000001</v>
      </c>
      <c r="F391" s="123">
        <v>25.2</v>
      </c>
      <c r="G391" s="124">
        <v>2822.4</v>
      </c>
      <c r="H391" s="125"/>
      <c r="I391" s="126">
        <v>0</v>
      </c>
    </row>
    <row r="392" spans="1:9" s="2" customFormat="1">
      <c r="A392" s="119" t="s">
        <v>1048</v>
      </c>
      <c r="B392" s="120" t="s">
        <v>795</v>
      </c>
      <c r="C392" s="121" t="s">
        <v>566</v>
      </c>
      <c r="D392" s="122">
        <v>1</v>
      </c>
      <c r="E392" s="123">
        <v>97.01</v>
      </c>
      <c r="F392" s="123">
        <v>123.13</v>
      </c>
      <c r="G392" s="124">
        <v>123.13</v>
      </c>
      <c r="H392" s="125"/>
      <c r="I392" s="126">
        <v>0</v>
      </c>
    </row>
    <row r="393" spans="1:9" s="2" customFormat="1">
      <c r="A393" s="119" t="s">
        <v>1049</v>
      </c>
      <c r="B393" s="120" t="s">
        <v>796</v>
      </c>
      <c r="C393" s="121" t="s">
        <v>566</v>
      </c>
      <c r="D393" s="122">
        <v>1</v>
      </c>
      <c r="E393" s="123">
        <v>104.28</v>
      </c>
      <c r="F393" s="123">
        <v>132.36000000000001</v>
      </c>
      <c r="G393" s="124">
        <v>132.36000000000001</v>
      </c>
      <c r="H393" s="125"/>
      <c r="I393" s="126">
        <v>0</v>
      </c>
    </row>
    <row r="394" spans="1:9" s="2" customFormat="1" ht="16.5">
      <c r="A394" s="119"/>
      <c r="B394" s="120" t="s">
        <v>797</v>
      </c>
      <c r="C394" s="121"/>
      <c r="D394" s="122"/>
      <c r="E394" s="123"/>
      <c r="F394" s="123"/>
      <c r="G394" s="124"/>
      <c r="H394" s="125"/>
      <c r="I394" s="126"/>
    </row>
    <row r="395" spans="1:9" s="2" customFormat="1">
      <c r="A395" s="119" t="s">
        <v>1050</v>
      </c>
      <c r="B395" s="120" t="s">
        <v>599</v>
      </c>
      <c r="C395" s="121" t="s">
        <v>566</v>
      </c>
      <c r="D395" s="122">
        <v>370</v>
      </c>
      <c r="E395" s="123">
        <v>14.1</v>
      </c>
      <c r="F395" s="123">
        <v>17.899999999999999</v>
      </c>
      <c r="G395" s="124">
        <v>6623</v>
      </c>
      <c r="H395" s="125"/>
      <c r="I395" s="126">
        <v>0</v>
      </c>
    </row>
    <row r="396" spans="1:9" s="2" customFormat="1">
      <c r="A396" s="119" t="s">
        <v>1051</v>
      </c>
      <c r="B396" s="120" t="s">
        <v>600</v>
      </c>
      <c r="C396" s="121" t="s">
        <v>566</v>
      </c>
      <c r="D396" s="122">
        <v>122</v>
      </c>
      <c r="E396" s="123">
        <v>16.36</v>
      </c>
      <c r="F396" s="123">
        <v>20.77</v>
      </c>
      <c r="G396" s="124">
        <v>2533.94</v>
      </c>
      <c r="H396" s="125"/>
      <c r="I396" s="126">
        <v>0</v>
      </c>
    </row>
    <row r="397" spans="1:9" s="2" customFormat="1">
      <c r="A397" s="119" t="s">
        <v>1052</v>
      </c>
      <c r="B397" s="120" t="s">
        <v>601</v>
      </c>
      <c r="C397" s="121" t="s">
        <v>566</v>
      </c>
      <c r="D397" s="122">
        <v>12</v>
      </c>
      <c r="E397" s="123">
        <v>17.989999999999998</v>
      </c>
      <c r="F397" s="123">
        <v>22.83</v>
      </c>
      <c r="G397" s="124">
        <v>273.95999999999998</v>
      </c>
      <c r="H397" s="125"/>
      <c r="I397" s="126">
        <v>0</v>
      </c>
    </row>
    <row r="398" spans="1:9" s="2" customFormat="1" ht="16.5">
      <c r="A398" s="119"/>
      <c r="B398" s="120" t="s">
        <v>798</v>
      </c>
      <c r="C398" s="121"/>
      <c r="D398" s="122"/>
      <c r="E398" s="123"/>
      <c r="F398" s="123"/>
      <c r="G398" s="124"/>
      <c r="H398" s="125"/>
      <c r="I398" s="126"/>
    </row>
    <row r="399" spans="1:9" s="2" customFormat="1">
      <c r="A399" s="119" t="s">
        <v>1053</v>
      </c>
      <c r="B399" s="120" t="s">
        <v>599</v>
      </c>
      <c r="C399" s="121" t="s">
        <v>566</v>
      </c>
      <c r="D399" s="122">
        <v>11</v>
      </c>
      <c r="E399" s="123">
        <v>34.979999999999997</v>
      </c>
      <c r="F399" s="123">
        <v>44.4</v>
      </c>
      <c r="G399" s="124">
        <v>488.4</v>
      </c>
      <c r="H399" s="125"/>
      <c r="I399" s="126">
        <v>0</v>
      </c>
    </row>
    <row r="400" spans="1:9" s="2" customFormat="1">
      <c r="A400" s="119"/>
      <c r="B400" s="120"/>
      <c r="C400" s="121"/>
      <c r="D400" s="122"/>
      <c r="E400" s="123"/>
      <c r="F400" s="123"/>
      <c r="G400" s="124"/>
      <c r="H400" s="125"/>
      <c r="I400" s="126"/>
    </row>
    <row r="401" spans="1:9" s="2" customFormat="1" ht="16.5">
      <c r="A401" s="119" t="s">
        <v>1054</v>
      </c>
      <c r="B401" s="120" t="s">
        <v>799</v>
      </c>
      <c r="C401" s="121" t="s">
        <v>28</v>
      </c>
      <c r="D401" s="122">
        <v>1</v>
      </c>
      <c r="E401" s="123">
        <v>10541.35</v>
      </c>
      <c r="F401" s="123">
        <v>13380.14</v>
      </c>
      <c r="G401" s="124">
        <v>13380.14</v>
      </c>
      <c r="H401" s="125"/>
      <c r="I401" s="126">
        <v>0</v>
      </c>
    </row>
    <row r="402" spans="1:9" s="2" customFormat="1" ht="33">
      <c r="A402" s="119" t="s">
        <v>1055</v>
      </c>
      <c r="B402" s="120" t="s">
        <v>800</v>
      </c>
      <c r="C402" s="121" t="s">
        <v>566</v>
      </c>
      <c r="D402" s="122">
        <v>18</v>
      </c>
      <c r="E402" s="123">
        <v>106.24</v>
      </c>
      <c r="F402" s="123">
        <v>134.85</v>
      </c>
      <c r="G402" s="124">
        <v>2427.3000000000002</v>
      </c>
      <c r="H402" s="125"/>
      <c r="I402" s="126">
        <v>0</v>
      </c>
    </row>
    <row r="403" spans="1:9" s="2" customFormat="1" ht="24.75">
      <c r="A403" s="119" t="s">
        <v>1056</v>
      </c>
      <c r="B403" s="120" t="s">
        <v>801</v>
      </c>
      <c r="C403" s="121" t="s">
        <v>566</v>
      </c>
      <c r="D403" s="122">
        <v>206</v>
      </c>
      <c r="E403" s="123">
        <v>173.34</v>
      </c>
      <c r="F403" s="123">
        <v>220.02</v>
      </c>
      <c r="G403" s="124">
        <v>45324.12</v>
      </c>
      <c r="H403" s="125"/>
      <c r="I403" s="126">
        <v>0</v>
      </c>
    </row>
    <row r="404" spans="1:9" s="2" customFormat="1" ht="16.5">
      <c r="A404" s="119" t="s">
        <v>1057</v>
      </c>
      <c r="B404" s="120" t="s">
        <v>802</v>
      </c>
      <c r="C404" s="121" t="s">
        <v>30</v>
      </c>
      <c r="D404" s="122">
        <v>2600</v>
      </c>
      <c r="E404" s="123">
        <v>8.91</v>
      </c>
      <c r="F404" s="123">
        <v>11.31</v>
      </c>
      <c r="G404" s="124">
        <v>29406</v>
      </c>
      <c r="H404" s="125"/>
      <c r="I404" s="126">
        <v>0</v>
      </c>
    </row>
    <row r="405" spans="1:9" s="2" customFormat="1" ht="16.5">
      <c r="A405" s="119" t="s">
        <v>1058</v>
      </c>
      <c r="B405" s="120" t="s">
        <v>803</v>
      </c>
      <c r="C405" s="121" t="s">
        <v>30</v>
      </c>
      <c r="D405" s="122">
        <v>6000</v>
      </c>
      <c r="E405" s="123">
        <v>5.19</v>
      </c>
      <c r="F405" s="123">
        <v>6.59</v>
      </c>
      <c r="G405" s="124">
        <v>39540</v>
      </c>
      <c r="H405" s="125"/>
      <c r="I405" s="126">
        <v>0</v>
      </c>
    </row>
    <row r="406" spans="1:9" s="2" customFormat="1" ht="16.5">
      <c r="A406" s="119" t="s">
        <v>1059</v>
      </c>
      <c r="B406" s="120" t="s">
        <v>804</v>
      </c>
      <c r="C406" s="121" t="s">
        <v>30</v>
      </c>
      <c r="D406" s="122">
        <v>50</v>
      </c>
      <c r="E406" s="123">
        <v>10.91</v>
      </c>
      <c r="F406" s="123">
        <v>13.85</v>
      </c>
      <c r="G406" s="124">
        <v>692.5</v>
      </c>
      <c r="H406" s="125"/>
      <c r="I406" s="126">
        <v>0</v>
      </c>
    </row>
    <row r="407" spans="1:9" s="2" customFormat="1" ht="16.5">
      <c r="A407" s="119" t="s">
        <v>1060</v>
      </c>
      <c r="B407" s="120" t="s">
        <v>805</v>
      </c>
      <c r="C407" s="121" t="s">
        <v>30</v>
      </c>
      <c r="D407" s="122">
        <v>2500</v>
      </c>
      <c r="E407" s="123">
        <v>5.19</v>
      </c>
      <c r="F407" s="123">
        <v>6.59</v>
      </c>
      <c r="G407" s="124">
        <v>16475</v>
      </c>
      <c r="H407" s="125"/>
      <c r="I407" s="126">
        <v>0</v>
      </c>
    </row>
    <row r="408" spans="1:9" s="2" customFormat="1">
      <c r="A408" s="128" t="s">
        <v>1038</v>
      </c>
      <c r="B408" s="129" t="s">
        <v>171</v>
      </c>
      <c r="C408" s="129"/>
      <c r="D408" s="129"/>
      <c r="E408" s="129"/>
      <c r="F408" s="130"/>
      <c r="G408" s="130"/>
      <c r="H408" s="130"/>
      <c r="I408" s="141"/>
    </row>
    <row r="409" spans="1:9" s="2" customFormat="1" ht="24.75">
      <c r="A409" s="119" t="s">
        <v>1061</v>
      </c>
      <c r="B409" s="120" t="s">
        <v>1925</v>
      </c>
      <c r="C409" s="121" t="s">
        <v>30</v>
      </c>
      <c r="D409" s="122">
        <v>1350</v>
      </c>
      <c r="E409" s="123">
        <v>18.54</v>
      </c>
      <c r="F409" s="123">
        <v>23.53</v>
      </c>
      <c r="G409" s="124">
        <v>31765.5</v>
      </c>
      <c r="H409" s="125"/>
      <c r="I409" s="126">
        <v>0</v>
      </c>
    </row>
    <row r="410" spans="1:9" s="2" customFormat="1" ht="24.75">
      <c r="A410" s="119" t="s">
        <v>1062</v>
      </c>
      <c r="B410" s="120" t="s">
        <v>1926</v>
      </c>
      <c r="C410" s="121" t="s">
        <v>30</v>
      </c>
      <c r="D410" s="122">
        <v>375</v>
      </c>
      <c r="E410" s="123">
        <v>24.46</v>
      </c>
      <c r="F410" s="123">
        <v>31.05</v>
      </c>
      <c r="G410" s="124">
        <v>11643.75</v>
      </c>
      <c r="H410" s="125"/>
      <c r="I410" s="126">
        <v>0</v>
      </c>
    </row>
    <row r="411" spans="1:9" s="2" customFormat="1" ht="16.5">
      <c r="A411" s="119" t="s">
        <v>1063</v>
      </c>
      <c r="B411" s="120" t="s">
        <v>1927</v>
      </c>
      <c r="C411" s="121" t="s">
        <v>30</v>
      </c>
      <c r="D411" s="122">
        <v>4500</v>
      </c>
      <c r="E411" s="123">
        <v>10.51</v>
      </c>
      <c r="F411" s="123">
        <v>13.34</v>
      </c>
      <c r="G411" s="124">
        <v>60030</v>
      </c>
      <c r="H411" s="125"/>
      <c r="I411" s="126">
        <v>0</v>
      </c>
    </row>
    <row r="412" spans="1:9" s="2" customFormat="1" ht="16.5">
      <c r="A412" s="119" t="s">
        <v>1064</v>
      </c>
      <c r="B412" s="120" t="s">
        <v>1928</v>
      </c>
      <c r="C412" s="121" t="s">
        <v>30</v>
      </c>
      <c r="D412" s="122">
        <v>45</v>
      </c>
      <c r="E412" s="123">
        <v>18.77</v>
      </c>
      <c r="F412" s="123">
        <v>23.82</v>
      </c>
      <c r="G412" s="124">
        <v>1071.9000000000001</v>
      </c>
      <c r="H412" s="125"/>
      <c r="I412" s="126">
        <v>0</v>
      </c>
    </row>
    <row r="413" spans="1:9" s="2" customFormat="1" ht="16.5">
      <c r="A413" s="119" t="s">
        <v>1065</v>
      </c>
      <c r="B413" s="120" t="s">
        <v>1929</v>
      </c>
      <c r="C413" s="121" t="s">
        <v>30</v>
      </c>
      <c r="D413" s="122">
        <v>99</v>
      </c>
      <c r="E413" s="123">
        <v>45.48</v>
      </c>
      <c r="F413" s="123">
        <v>57.73</v>
      </c>
      <c r="G413" s="124">
        <v>5715.27</v>
      </c>
      <c r="H413" s="125"/>
      <c r="I413" s="126">
        <v>0</v>
      </c>
    </row>
    <row r="414" spans="1:9" s="2" customFormat="1" ht="33">
      <c r="A414" s="119"/>
      <c r="B414" s="120" t="s">
        <v>791</v>
      </c>
      <c r="C414" s="121"/>
      <c r="D414" s="122"/>
      <c r="E414" s="123"/>
      <c r="F414" s="123"/>
      <c r="G414" s="124"/>
      <c r="H414" s="125"/>
      <c r="I414" s="126"/>
    </row>
    <row r="415" spans="1:9" s="2" customFormat="1">
      <c r="A415" s="119" t="s">
        <v>1066</v>
      </c>
      <c r="B415" s="120" t="s">
        <v>792</v>
      </c>
      <c r="C415" s="121" t="s">
        <v>566</v>
      </c>
      <c r="D415" s="122">
        <v>2896</v>
      </c>
      <c r="E415" s="123">
        <v>4.6399999999999997</v>
      </c>
      <c r="F415" s="123">
        <v>5.89</v>
      </c>
      <c r="G415" s="124">
        <v>17057.439999999999</v>
      </c>
      <c r="H415" s="125"/>
      <c r="I415" s="126">
        <v>0</v>
      </c>
    </row>
    <row r="416" spans="1:9" s="2" customFormat="1">
      <c r="A416" s="119" t="s">
        <v>1067</v>
      </c>
      <c r="B416" s="120" t="s">
        <v>793</v>
      </c>
      <c r="C416" s="121" t="s">
        <v>566</v>
      </c>
      <c r="D416" s="122">
        <v>42</v>
      </c>
      <c r="E416" s="123">
        <v>5.38</v>
      </c>
      <c r="F416" s="123">
        <v>6.83</v>
      </c>
      <c r="G416" s="124">
        <v>286.86</v>
      </c>
      <c r="H416" s="125"/>
      <c r="I416" s="126">
        <v>0</v>
      </c>
    </row>
    <row r="417" spans="1:9" s="2" customFormat="1">
      <c r="A417" s="119" t="s">
        <v>1068</v>
      </c>
      <c r="B417" s="120" t="s">
        <v>794</v>
      </c>
      <c r="C417" s="121" t="s">
        <v>566</v>
      </c>
      <c r="D417" s="122">
        <v>3</v>
      </c>
      <c r="E417" s="123">
        <v>19.850000000000001</v>
      </c>
      <c r="F417" s="123">
        <v>25.2</v>
      </c>
      <c r="G417" s="124">
        <v>75.599999999999994</v>
      </c>
      <c r="H417" s="125"/>
      <c r="I417" s="126">
        <v>0</v>
      </c>
    </row>
    <row r="418" spans="1:9" s="2" customFormat="1">
      <c r="A418" s="119" t="s">
        <v>1069</v>
      </c>
      <c r="B418" s="120" t="s">
        <v>795</v>
      </c>
      <c r="C418" s="121" t="s">
        <v>566</v>
      </c>
      <c r="D418" s="122">
        <v>2</v>
      </c>
      <c r="E418" s="123">
        <v>97.01</v>
      </c>
      <c r="F418" s="123">
        <v>123.13</v>
      </c>
      <c r="G418" s="124">
        <v>246.26</v>
      </c>
      <c r="H418" s="125"/>
      <c r="I418" s="126">
        <v>0</v>
      </c>
    </row>
    <row r="419" spans="1:9" s="2" customFormat="1">
      <c r="A419" s="119" t="s">
        <v>1070</v>
      </c>
      <c r="B419" s="120" t="s">
        <v>796</v>
      </c>
      <c r="C419" s="121" t="s">
        <v>566</v>
      </c>
      <c r="D419" s="122">
        <v>3</v>
      </c>
      <c r="E419" s="123">
        <v>104.28</v>
      </c>
      <c r="F419" s="123">
        <v>132.36000000000001</v>
      </c>
      <c r="G419" s="124">
        <v>397.08</v>
      </c>
      <c r="H419" s="125"/>
      <c r="I419" s="126">
        <v>0</v>
      </c>
    </row>
    <row r="420" spans="1:9" s="2" customFormat="1">
      <c r="A420" s="119" t="s">
        <v>1071</v>
      </c>
      <c r="B420" s="120" t="s">
        <v>806</v>
      </c>
      <c r="C420" s="121" t="s">
        <v>566</v>
      </c>
      <c r="D420" s="122">
        <v>1</v>
      </c>
      <c r="E420" s="123">
        <v>1178.1400000000001</v>
      </c>
      <c r="F420" s="123">
        <v>1495.41</v>
      </c>
      <c r="G420" s="124">
        <v>1495.41</v>
      </c>
      <c r="H420" s="125"/>
      <c r="I420" s="126">
        <v>0</v>
      </c>
    </row>
    <row r="421" spans="1:9" s="2" customFormat="1">
      <c r="A421" s="119"/>
      <c r="B421" s="120"/>
      <c r="C421" s="121"/>
      <c r="D421" s="122"/>
      <c r="E421" s="123"/>
      <c r="F421" s="123"/>
      <c r="G421" s="124"/>
      <c r="H421" s="125"/>
      <c r="I421" s="126"/>
    </row>
    <row r="422" spans="1:9" s="2" customFormat="1" ht="16.5">
      <c r="A422" s="119" t="s">
        <v>1072</v>
      </c>
      <c r="B422" s="120" t="s">
        <v>807</v>
      </c>
      <c r="C422" s="121" t="s">
        <v>566</v>
      </c>
      <c r="D422" s="122">
        <v>2882</v>
      </c>
      <c r="E422" s="123">
        <v>47.04</v>
      </c>
      <c r="F422" s="123">
        <v>59.71</v>
      </c>
      <c r="G422" s="124">
        <v>172084.22</v>
      </c>
      <c r="H422" s="125"/>
      <c r="I422" s="126">
        <v>0</v>
      </c>
    </row>
    <row r="423" spans="1:9" s="2" customFormat="1" ht="16.5">
      <c r="A423" s="119" t="s">
        <v>1073</v>
      </c>
      <c r="B423" s="120" t="s">
        <v>808</v>
      </c>
      <c r="C423" s="121" t="s">
        <v>566</v>
      </c>
      <c r="D423" s="122">
        <v>42</v>
      </c>
      <c r="E423" s="123">
        <v>19.93</v>
      </c>
      <c r="F423" s="123">
        <v>25.3</v>
      </c>
      <c r="G423" s="124">
        <v>1062.5999999999999</v>
      </c>
      <c r="H423" s="125"/>
      <c r="I423" s="126">
        <v>0</v>
      </c>
    </row>
    <row r="424" spans="1:9" s="2" customFormat="1" ht="16.5">
      <c r="A424" s="119" t="s">
        <v>1074</v>
      </c>
      <c r="B424" s="120" t="s">
        <v>809</v>
      </c>
      <c r="C424" s="121" t="s">
        <v>566</v>
      </c>
      <c r="D424" s="122">
        <v>57</v>
      </c>
      <c r="E424" s="123">
        <v>19.93</v>
      </c>
      <c r="F424" s="123">
        <v>25.3</v>
      </c>
      <c r="G424" s="124">
        <v>1442.1</v>
      </c>
      <c r="H424" s="125"/>
      <c r="I424" s="126">
        <v>0</v>
      </c>
    </row>
    <row r="425" spans="1:9" s="2" customFormat="1" ht="16.5">
      <c r="A425" s="119" t="s">
        <v>1075</v>
      </c>
      <c r="B425" s="120" t="s">
        <v>810</v>
      </c>
      <c r="C425" s="121" t="s">
        <v>566</v>
      </c>
      <c r="D425" s="122">
        <v>5</v>
      </c>
      <c r="E425" s="123">
        <v>332.66</v>
      </c>
      <c r="F425" s="123">
        <v>422.25</v>
      </c>
      <c r="G425" s="124">
        <v>2111.25</v>
      </c>
      <c r="H425" s="125"/>
      <c r="I425" s="126">
        <v>0</v>
      </c>
    </row>
    <row r="426" spans="1:9" s="2" customFormat="1" ht="16.5">
      <c r="A426" s="119" t="s">
        <v>1076</v>
      </c>
      <c r="B426" s="120" t="s">
        <v>811</v>
      </c>
      <c r="C426" s="121" t="s">
        <v>566</v>
      </c>
      <c r="D426" s="122">
        <v>1</v>
      </c>
      <c r="E426" s="123">
        <v>537.52</v>
      </c>
      <c r="F426" s="123">
        <v>682.27</v>
      </c>
      <c r="G426" s="124">
        <v>682.27</v>
      </c>
      <c r="H426" s="125"/>
      <c r="I426" s="126">
        <v>0</v>
      </c>
    </row>
    <row r="427" spans="1:9" s="2" customFormat="1" ht="16.5">
      <c r="A427" s="119"/>
      <c r="B427" s="120" t="s">
        <v>812</v>
      </c>
      <c r="C427" s="121"/>
      <c r="D427" s="122"/>
      <c r="E427" s="123"/>
      <c r="F427" s="123"/>
      <c r="G427" s="124"/>
      <c r="H427" s="125"/>
      <c r="I427" s="126"/>
    </row>
    <row r="428" spans="1:9" s="2" customFormat="1">
      <c r="A428" s="119" t="s">
        <v>1077</v>
      </c>
      <c r="B428" s="120" t="s">
        <v>813</v>
      </c>
      <c r="C428" s="121" t="s">
        <v>30</v>
      </c>
      <c r="D428" s="122">
        <v>66</v>
      </c>
      <c r="E428" s="123">
        <v>171.29</v>
      </c>
      <c r="F428" s="123">
        <v>217.42</v>
      </c>
      <c r="G428" s="124">
        <v>14349.72</v>
      </c>
      <c r="H428" s="125"/>
      <c r="I428" s="126">
        <v>0</v>
      </c>
    </row>
    <row r="429" spans="1:9" s="2" customFormat="1">
      <c r="A429" s="119" t="s">
        <v>1078</v>
      </c>
      <c r="B429" s="120" t="s">
        <v>814</v>
      </c>
      <c r="C429" s="121" t="s">
        <v>30</v>
      </c>
      <c r="D429" s="122">
        <v>1833</v>
      </c>
      <c r="E429" s="123">
        <v>107.03</v>
      </c>
      <c r="F429" s="123">
        <v>135.85</v>
      </c>
      <c r="G429" s="124">
        <v>249013.05</v>
      </c>
      <c r="H429" s="125"/>
      <c r="I429" s="126">
        <v>0</v>
      </c>
    </row>
    <row r="430" spans="1:9" s="2" customFormat="1">
      <c r="A430" s="119" t="s">
        <v>1079</v>
      </c>
      <c r="B430" s="120" t="s">
        <v>815</v>
      </c>
      <c r="C430" s="121" t="s">
        <v>30</v>
      </c>
      <c r="D430" s="122">
        <v>396</v>
      </c>
      <c r="E430" s="123">
        <v>85.94</v>
      </c>
      <c r="F430" s="123">
        <v>109.08</v>
      </c>
      <c r="G430" s="124">
        <v>43195.68</v>
      </c>
      <c r="H430" s="125"/>
      <c r="I430" s="126">
        <v>0</v>
      </c>
    </row>
    <row r="431" spans="1:9" s="2" customFormat="1">
      <c r="A431" s="119" t="s">
        <v>1080</v>
      </c>
      <c r="B431" s="120" t="s">
        <v>816</v>
      </c>
      <c r="C431" s="121" t="s">
        <v>30</v>
      </c>
      <c r="D431" s="122">
        <v>135</v>
      </c>
      <c r="E431" s="123">
        <v>75.260000000000005</v>
      </c>
      <c r="F431" s="123">
        <v>95.53</v>
      </c>
      <c r="G431" s="124">
        <v>12896.55</v>
      </c>
      <c r="H431" s="125"/>
      <c r="I431" s="126">
        <v>0</v>
      </c>
    </row>
    <row r="432" spans="1:9" s="2" customFormat="1" ht="16.5">
      <c r="A432" s="119"/>
      <c r="B432" s="120" t="s">
        <v>817</v>
      </c>
      <c r="C432" s="121"/>
      <c r="D432" s="122"/>
      <c r="E432" s="123"/>
      <c r="F432" s="123"/>
      <c r="G432" s="124"/>
      <c r="H432" s="125"/>
      <c r="I432" s="126"/>
    </row>
    <row r="433" spans="1:9" s="2" customFormat="1">
      <c r="A433" s="119" t="s">
        <v>1081</v>
      </c>
      <c r="B433" s="120" t="s">
        <v>599</v>
      </c>
      <c r="C433" s="121" t="s">
        <v>566</v>
      </c>
      <c r="D433" s="122">
        <v>451</v>
      </c>
      <c r="E433" s="123">
        <v>14.1</v>
      </c>
      <c r="F433" s="123">
        <v>17.899999999999999</v>
      </c>
      <c r="G433" s="124">
        <v>8072.9</v>
      </c>
      <c r="H433" s="125"/>
      <c r="I433" s="126">
        <v>0</v>
      </c>
    </row>
    <row r="434" spans="1:9" s="2" customFormat="1">
      <c r="A434" s="119" t="s">
        <v>1082</v>
      </c>
      <c r="B434" s="120" t="s">
        <v>600</v>
      </c>
      <c r="C434" s="121" t="s">
        <v>566</v>
      </c>
      <c r="D434" s="122">
        <v>107</v>
      </c>
      <c r="E434" s="123">
        <v>16.36</v>
      </c>
      <c r="F434" s="123">
        <v>20.77</v>
      </c>
      <c r="G434" s="124">
        <v>2222.39</v>
      </c>
      <c r="H434" s="125"/>
      <c r="I434" s="126">
        <v>0</v>
      </c>
    </row>
    <row r="435" spans="1:9" s="2" customFormat="1">
      <c r="A435" s="119"/>
      <c r="B435" s="120"/>
      <c r="C435" s="121"/>
      <c r="D435" s="122"/>
      <c r="E435" s="123"/>
      <c r="F435" s="123"/>
      <c r="G435" s="124"/>
      <c r="H435" s="125"/>
      <c r="I435" s="126"/>
    </row>
    <row r="436" spans="1:9" s="2" customFormat="1" ht="16.5">
      <c r="A436" s="119" t="s">
        <v>1083</v>
      </c>
      <c r="B436" s="120" t="s">
        <v>803</v>
      </c>
      <c r="C436" s="121" t="s">
        <v>30</v>
      </c>
      <c r="D436" s="122">
        <v>220500</v>
      </c>
      <c r="E436" s="123">
        <v>5.19</v>
      </c>
      <c r="F436" s="123">
        <v>6.59</v>
      </c>
      <c r="G436" s="124">
        <v>1453095</v>
      </c>
      <c r="H436" s="125"/>
      <c r="I436" s="126">
        <v>0</v>
      </c>
    </row>
    <row r="437" spans="1:9" s="2" customFormat="1">
      <c r="A437" s="119" t="s">
        <v>1084</v>
      </c>
      <c r="B437" s="120" t="s">
        <v>818</v>
      </c>
      <c r="C437" s="121" t="s">
        <v>30</v>
      </c>
      <c r="D437" s="122">
        <v>800</v>
      </c>
      <c r="E437" s="123">
        <v>41.85</v>
      </c>
      <c r="F437" s="123">
        <v>53.12</v>
      </c>
      <c r="G437" s="124">
        <v>42496</v>
      </c>
      <c r="H437" s="125"/>
      <c r="I437" s="126">
        <v>0</v>
      </c>
    </row>
    <row r="438" spans="1:9" s="2" customFormat="1">
      <c r="A438" s="119" t="s">
        <v>1085</v>
      </c>
      <c r="B438" s="120" t="s">
        <v>819</v>
      </c>
      <c r="C438" s="121" t="s">
        <v>30</v>
      </c>
      <c r="D438" s="122">
        <v>40</v>
      </c>
      <c r="E438" s="123">
        <v>38.47</v>
      </c>
      <c r="F438" s="123">
        <v>48.83</v>
      </c>
      <c r="G438" s="124">
        <v>1953.2</v>
      </c>
      <c r="H438" s="125"/>
      <c r="I438" s="126">
        <v>0</v>
      </c>
    </row>
    <row r="439" spans="1:9" s="2" customFormat="1">
      <c r="A439" s="119" t="s">
        <v>1086</v>
      </c>
      <c r="B439" s="120" t="s">
        <v>820</v>
      </c>
      <c r="C439" s="121" t="s">
        <v>30</v>
      </c>
      <c r="D439" s="122">
        <v>10</v>
      </c>
      <c r="E439" s="123">
        <v>12.16</v>
      </c>
      <c r="F439" s="123">
        <v>15.43</v>
      </c>
      <c r="G439" s="124">
        <v>154.30000000000001</v>
      </c>
      <c r="H439" s="125"/>
      <c r="I439" s="126">
        <v>0</v>
      </c>
    </row>
    <row r="440" spans="1:9" s="2" customFormat="1" ht="16.5">
      <c r="A440" s="119" t="s">
        <v>1087</v>
      </c>
      <c r="B440" s="120" t="s">
        <v>821</v>
      </c>
      <c r="C440" s="121" t="s">
        <v>30</v>
      </c>
      <c r="D440" s="122">
        <v>1200</v>
      </c>
      <c r="E440" s="123">
        <v>11.11</v>
      </c>
      <c r="F440" s="123">
        <v>14.1</v>
      </c>
      <c r="G440" s="124">
        <v>16920</v>
      </c>
      <c r="H440" s="125"/>
      <c r="I440" s="126">
        <v>0</v>
      </c>
    </row>
    <row r="441" spans="1:9" s="2" customFormat="1" ht="16.5">
      <c r="A441" s="119" t="s">
        <v>1088</v>
      </c>
      <c r="B441" s="120" t="s">
        <v>822</v>
      </c>
      <c r="C441" s="121" t="s">
        <v>30</v>
      </c>
      <c r="D441" s="122">
        <v>80</v>
      </c>
      <c r="E441" s="123">
        <v>12.7</v>
      </c>
      <c r="F441" s="123">
        <v>16.12</v>
      </c>
      <c r="G441" s="124">
        <v>1289.5999999999999</v>
      </c>
      <c r="H441" s="125"/>
      <c r="I441" s="126">
        <v>0</v>
      </c>
    </row>
    <row r="442" spans="1:9" s="2" customFormat="1">
      <c r="A442" s="128" t="s">
        <v>1039</v>
      </c>
      <c r="B442" s="129" t="s">
        <v>602</v>
      </c>
      <c r="C442" s="129"/>
      <c r="D442" s="129"/>
      <c r="E442" s="129"/>
      <c r="F442" s="130"/>
      <c r="G442" s="130"/>
      <c r="H442" s="130"/>
      <c r="I442" s="141"/>
    </row>
    <row r="443" spans="1:9" s="2" customFormat="1" ht="24.75">
      <c r="A443" s="119" t="s">
        <v>1089</v>
      </c>
      <c r="B443" s="120" t="s">
        <v>823</v>
      </c>
      <c r="C443" s="121" t="s">
        <v>30</v>
      </c>
      <c r="D443" s="122">
        <v>13203</v>
      </c>
      <c r="E443" s="123">
        <v>9.35</v>
      </c>
      <c r="F443" s="123">
        <v>11.87</v>
      </c>
      <c r="G443" s="124">
        <v>156719.60999999999</v>
      </c>
      <c r="H443" s="125"/>
      <c r="I443" s="126">
        <v>0</v>
      </c>
    </row>
    <row r="444" spans="1:9" s="2" customFormat="1" ht="24.75">
      <c r="A444" s="119" t="s">
        <v>1090</v>
      </c>
      <c r="B444" s="120" t="s">
        <v>824</v>
      </c>
      <c r="C444" s="121" t="s">
        <v>30</v>
      </c>
      <c r="D444" s="122">
        <v>9</v>
      </c>
      <c r="E444" s="123">
        <v>10.51</v>
      </c>
      <c r="F444" s="123">
        <v>13.34</v>
      </c>
      <c r="G444" s="124">
        <v>120.06</v>
      </c>
      <c r="H444" s="125"/>
      <c r="I444" s="126">
        <v>0</v>
      </c>
    </row>
    <row r="445" spans="1:9" s="2" customFormat="1" ht="24.75">
      <c r="A445" s="119" t="s">
        <v>1091</v>
      </c>
      <c r="B445" s="120" t="s">
        <v>825</v>
      </c>
      <c r="C445" s="121" t="s">
        <v>30</v>
      </c>
      <c r="D445" s="122">
        <v>81</v>
      </c>
      <c r="E445" s="123">
        <v>18.77</v>
      </c>
      <c r="F445" s="123">
        <v>23.82</v>
      </c>
      <c r="G445" s="124">
        <v>1929.42</v>
      </c>
      <c r="H445" s="125"/>
      <c r="I445" s="126">
        <v>0</v>
      </c>
    </row>
    <row r="446" spans="1:9" s="2" customFormat="1" ht="24.75">
      <c r="A446" s="119" t="s">
        <v>1092</v>
      </c>
      <c r="B446" s="120" t="s">
        <v>826</v>
      </c>
      <c r="C446" s="121" t="s">
        <v>30</v>
      </c>
      <c r="D446" s="122">
        <v>15</v>
      </c>
      <c r="E446" s="123">
        <v>34.729999999999997</v>
      </c>
      <c r="F446" s="123">
        <v>44.08</v>
      </c>
      <c r="G446" s="124">
        <v>661.2</v>
      </c>
      <c r="H446" s="125"/>
      <c r="I446" s="126">
        <v>0</v>
      </c>
    </row>
    <row r="447" spans="1:9" s="2" customFormat="1" ht="24.75">
      <c r="A447" s="119" t="s">
        <v>1093</v>
      </c>
      <c r="B447" s="120" t="s">
        <v>827</v>
      </c>
      <c r="C447" s="121" t="s">
        <v>30</v>
      </c>
      <c r="D447" s="122">
        <v>43338</v>
      </c>
      <c r="E447" s="123">
        <v>17.53</v>
      </c>
      <c r="F447" s="123">
        <v>22.25</v>
      </c>
      <c r="G447" s="124">
        <v>964270.5</v>
      </c>
      <c r="H447" s="125"/>
      <c r="I447" s="126">
        <v>0</v>
      </c>
    </row>
    <row r="448" spans="1:9" s="2" customFormat="1" ht="24.75">
      <c r="A448" s="119" t="s">
        <v>1094</v>
      </c>
      <c r="B448" s="120" t="s">
        <v>828</v>
      </c>
      <c r="C448" s="121" t="s">
        <v>30</v>
      </c>
      <c r="D448" s="122">
        <v>12</v>
      </c>
      <c r="E448" s="123">
        <v>18.54</v>
      </c>
      <c r="F448" s="123">
        <v>23.53</v>
      </c>
      <c r="G448" s="124">
        <v>282.36</v>
      </c>
      <c r="H448" s="125"/>
      <c r="I448" s="126">
        <v>0</v>
      </c>
    </row>
    <row r="449" spans="1:9" s="2" customFormat="1" ht="24.75">
      <c r="A449" s="119" t="s">
        <v>1095</v>
      </c>
      <c r="B449" s="120" t="s">
        <v>829</v>
      </c>
      <c r="C449" s="121" t="s">
        <v>30</v>
      </c>
      <c r="D449" s="122">
        <v>9</v>
      </c>
      <c r="E449" s="123">
        <v>31.53</v>
      </c>
      <c r="F449" s="123">
        <v>40.020000000000003</v>
      </c>
      <c r="G449" s="124">
        <v>360.18</v>
      </c>
      <c r="H449" s="125"/>
      <c r="I449" s="126">
        <v>0</v>
      </c>
    </row>
    <row r="450" spans="1:9" s="2" customFormat="1" ht="24.75">
      <c r="A450" s="119" t="s">
        <v>1096</v>
      </c>
      <c r="B450" s="120" t="s">
        <v>790</v>
      </c>
      <c r="C450" s="121" t="s">
        <v>30</v>
      </c>
      <c r="D450" s="122">
        <v>18</v>
      </c>
      <c r="E450" s="123">
        <v>35.54</v>
      </c>
      <c r="F450" s="123">
        <v>45.11</v>
      </c>
      <c r="G450" s="124">
        <v>811.98</v>
      </c>
      <c r="H450" s="125"/>
      <c r="I450" s="126">
        <v>0</v>
      </c>
    </row>
    <row r="451" spans="1:9" s="2" customFormat="1" ht="24.75">
      <c r="A451" s="119" t="s">
        <v>1097</v>
      </c>
      <c r="B451" s="120" t="s">
        <v>830</v>
      </c>
      <c r="C451" s="121" t="s">
        <v>30</v>
      </c>
      <c r="D451" s="122">
        <v>3</v>
      </c>
      <c r="E451" s="123">
        <v>58.94</v>
      </c>
      <c r="F451" s="123">
        <v>74.81</v>
      </c>
      <c r="G451" s="124">
        <v>224.43</v>
      </c>
      <c r="H451" s="125"/>
      <c r="I451" s="126">
        <v>0</v>
      </c>
    </row>
    <row r="452" spans="1:9" s="2" customFormat="1" ht="24.75">
      <c r="A452" s="119"/>
      <c r="B452" s="120" t="s">
        <v>831</v>
      </c>
      <c r="C452" s="121"/>
      <c r="D452" s="122"/>
      <c r="E452" s="123"/>
      <c r="F452" s="123"/>
      <c r="G452" s="124"/>
      <c r="H452" s="125"/>
      <c r="I452" s="126"/>
    </row>
    <row r="453" spans="1:9" s="2" customFormat="1">
      <c r="A453" s="119" t="s">
        <v>1098</v>
      </c>
      <c r="B453" s="120" t="s">
        <v>832</v>
      </c>
      <c r="C453" s="121" t="s">
        <v>30</v>
      </c>
      <c r="D453" s="122">
        <v>255</v>
      </c>
      <c r="E453" s="123">
        <v>161.18</v>
      </c>
      <c r="F453" s="123">
        <v>204.59</v>
      </c>
      <c r="G453" s="124">
        <v>52170.45</v>
      </c>
      <c r="H453" s="125"/>
      <c r="I453" s="126">
        <v>0</v>
      </c>
    </row>
    <row r="454" spans="1:9" s="2" customFormat="1">
      <c r="A454" s="119" t="s">
        <v>1099</v>
      </c>
      <c r="B454" s="120" t="s">
        <v>833</v>
      </c>
      <c r="C454" s="121" t="s">
        <v>30</v>
      </c>
      <c r="D454" s="122">
        <v>1803</v>
      </c>
      <c r="E454" s="123">
        <v>104.94</v>
      </c>
      <c r="F454" s="123">
        <v>133.19999999999999</v>
      </c>
      <c r="G454" s="124">
        <v>240159.6</v>
      </c>
      <c r="H454" s="125"/>
      <c r="I454" s="126">
        <v>0</v>
      </c>
    </row>
    <row r="455" spans="1:9" s="2" customFormat="1">
      <c r="A455" s="119" t="s">
        <v>1100</v>
      </c>
      <c r="B455" s="120" t="s">
        <v>834</v>
      </c>
      <c r="C455" s="121" t="s">
        <v>30</v>
      </c>
      <c r="D455" s="122">
        <v>324</v>
      </c>
      <c r="E455" s="123">
        <v>84.3</v>
      </c>
      <c r="F455" s="123">
        <v>107</v>
      </c>
      <c r="G455" s="124">
        <v>34668</v>
      </c>
      <c r="H455" s="125"/>
      <c r="I455" s="126">
        <v>0</v>
      </c>
    </row>
    <row r="456" spans="1:9" s="2" customFormat="1">
      <c r="A456" s="119" t="s">
        <v>1101</v>
      </c>
      <c r="B456" s="120" t="s">
        <v>835</v>
      </c>
      <c r="C456" s="121" t="s">
        <v>30</v>
      </c>
      <c r="D456" s="122">
        <v>525</v>
      </c>
      <c r="E456" s="123">
        <v>73.83</v>
      </c>
      <c r="F456" s="123">
        <v>93.71</v>
      </c>
      <c r="G456" s="124">
        <v>49197.75</v>
      </c>
      <c r="H456" s="125"/>
      <c r="I456" s="126">
        <v>0</v>
      </c>
    </row>
    <row r="457" spans="1:9" s="2" customFormat="1" ht="16.5">
      <c r="A457" s="119"/>
      <c r="B457" s="120" t="s">
        <v>836</v>
      </c>
      <c r="C457" s="121"/>
      <c r="D457" s="122"/>
      <c r="E457" s="123"/>
      <c r="F457" s="123"/>
      <c r="G457" s="124"/>
      <c r="H457" s="125"/>
      <c r="I457" s="126"/>
    </row>
    <row r="458" spans="1:9" s="2" customFormat="1">
      <c r="A458" s="119" t="s">
        <v>1102</v>
      </c>
      <c r="B458" s="120" t="s">
        <v>600</v>
      </c>
      <c r="C458" s="121" t="s">
        <v>566</v>
      </c>
      <c r="D458" s="122">
        <v>5723</v>
      </c>
      <c r="E458" s="123">
        <v>10.75</v>
      </c>
      <c r="F458" s="123">
        <v>13.64</v>
      </c>
      <c r="G458" s="124">
        <v>78061.72</v>
      </c>
      <c r="H458" s="125"/>
      <c r="I458" s="126">
        <v>0</v>
      </c>
    </row>
    <row r="459" spans="1:9" s="2" customFormat="1">
      <c r="A459" s="119" t="s">
        <v>1103</v>
      </c>
      <c r="B459" s="120" t="s">
        <v>601</v>
      </c>
      <c r="C459" s="121" t="s">
        <v>566</v>
      </c>
      <c r="D459" s="122">
        <v>694</v>
      </c>
      <c r="E459" s="123">
        <v>11.58</v>
      </c>
      <c r="F459" s="123">
        <v>14.7</v>
      </c>
      <c r="G459" s="124">
        <v>10201.799999999999</v>
      </c>
      <c r="H459" s="125"/>
      <c r="I459" s="126">
        <v>0</v>
      </c>
    </row>
    <row r="460" spans="1:9" s="2" customFormat="1">
      <c r="A460" s="119" t="s">
        <v>1104</v>
      </c>
      <c r="B460" s="120" t="s">
        <v>599</v>
      </c>
      <c r="C460" s="121" t="s">
        <v>566</v>
      </c>
      <c r="D460" s="122">
        <v>2829</v>
      </c>
      <c r="E460" s="123">
        <v>9.8800000000000008</v>
      </c>
      <c r="F460" s="123">
        <v>12.54</v>
      </c>
      <c r="G460" s="124">
        <v>35475.660000000003</v>
      </c>
      <c r="H460" s="125"/>
      <c r="I460" s="126">
        <v>0</v>
      </c>
    </row>
    <row r="461" spans="1:9" s="2" customFormat="1">
      <c r="A461" s="119"/>
      <c r="B461" s="120"/>
      <c r="C461" s="121"/>
      <c r="D461" s="122"/>
      <c r="E461" s="123"/>
      <c r="F461" s="123"/>
      <c r="G461" s="124"/>
      <c r="H461" s="125"/>
      <c r="I461" s="126"/>
    </row>
    <row r="462" spans="1:9" s="2" customFormat="1" ht="16.5">
      <c r="A462" s="119" t="s">
        <v>1105</v>
      </c>
      <c r="B462" s="120" t="s">
        <v>837</v>
      </c>
      <c r="C462" s="121" t="s">
        <v>28</v>
      </c>
      <c r="D462" s="122">
        <v>78</v>
      </c>
      <c r="E462" s="123">
        <v>28.23</v>
      </c>
      <c r="F462" s="123">
        <v>35.83</v>
      </c>
      <c r="G462" s="124">
        <v>2794.74</v>
      </c>
      <c r="H462" s="125"/>
      <c r="I462" s="126">
        <v>0</v>
      </c>
    </row>
    <row r="463" spans="1:9" s="2" customFormat="1" ht="33">
      <c r="A463" s="119" t="s">
        <v>1106</v>
      </c>
      <c r="B463" s="120" t="s">
        <v>838</v>
      </c>
      <c r="C463" s="121" t="s">
        <v>28</v>
      </c>
      <c r="D463" s="122">
        <v>741</v>
      </c>
      <c r="E463" s="123">
        <v>9.84</v>
      </c>
      <c r="F463" s="123">
        <v>12.49</v>
      </c>
      <c r="G463" s="124">
        <v>9255.09</v>
      </c>
      <c r="H463" s="125"/>
      <c r="I463" s="126">
        <v>0</v>
      </c>
    </row>
    <row r="464" spans="1:9" s="2" customFormat="1" ht="33">
      <c r="A464" s="119" t="s">
        <v>1107</v>
      </c>
      <c r="B464" s="120" t="s">
        <v>839</v>
      </c>
      <c r="C464" s="121" t="s">
        <v>28</v>
      </c>
      <c r="D464" s="122">
        <v>268</v>
      </c>
      <c r="E464" s="123">
        <v>19.739999999999998</v>
      </c>
      <c r="F464" s="123">
        <v>25.06</v>
      </c>
      <c r="G464" s="124">
        <v>6716.08</v>
      </c>
      <c r="H464" s="125"/>
      <c r="I464" s="126">
        <v>0</v>
      </c>
    </row>
    <row r="465" spans="1:9" s="2" customFormat="1" ht="33">
      <c r="A465" s="119" t="s">
        <v>1108</v>
      </c>
      <c r="B465" s="120" t="s">
        <v>840</v>
      </c>
      <c r="C465" s="121" t="s">
        <v>28</v>
      </c>
      <c r="D465" s="122">
        <v>229</v>
      </c>
      <c r="E465" s="123">
        <v>29.79</v>
      </c>
      <c r="F465" s="123">
        <v>37.81</v>
      </c>
      <c r="G465" s="124">
        <v>8658.49</v>
      </c>
      <c r="H465" s="125"/>
      <c r="I465" s="126">
        <v>0</v>
      </c>
    </row>
    <row r="466" spans="1:9" s="2" customFormat="1" ht="33">
      <c r="A466" s="119" t="s">
        <v>1109</v>
      </c>
      <c r="B466" s="120" t="s">
        <v>841</v>
      </c>
      <c r="C466" s="121" t="s">
        <v>28</v>
      </c>
      <c r="D466" s="122">
        <v>7</v>
      </c>
      <c r="E466" s="123">
        <v>12.16</v>
      </c>
      <c r="F466" s="123">
        <v>15.43</v>
      </c>
      <c r="G466" s="124">
        <v>108.01</v>
      </c>
      <c r="H466" s="125"/>
      <c r="I466" s="126">
        <v>0</v>
      </c>
    </row>
    <row r="467" spans="1:9" s="2" customFormat="1" ht="24.75">
      <c r="A467" s="119" t="s">
        <v>1110</v>
      </c>
      <c r="B467" s="120" t="s">
        <v>842</v>
      </c>
      <c r="C467" s="121" t="s">
        <v>28</v>
      </c>
      <c r="D467" s="122">
        <v>1588</v>
      </c>
      <c r="E467" s="123">
        <v>22.81</v>
      </c>
      <c r="F467" s="123">
        <v>28.95</v>
      </c>
      <c r="G467" s="124">
        <v>45972.6</v>
      </c>
      <c r="H467" s="125"/>
      <c r="I467" s="126">
        <v>0</v>
      </c>
    </row>
    <row r="468" spans="1:9" s="2" customFormat="1" ht="24.75">
      <c r="A468" s="119" t="s">
        <v>1111</v>
      </c>
      <c r="B468" s="120" t="s">
        <v>843</v>
      </c>
      <c r="C468" s="121" t="s">
        <v>28</v>
      </c>
      <c r="D468" s="122">
        <v>2873</v>
      </c>
      <c r="E468" s="123">
        <v>21.27</v>
      </c>
      <c r="F468" s="123">
        <v>27</v>
      </c>
      <c r="G468" s="124">
        <v>77571</v>
      </c>
      <c r="H468" s="125"/>
      <c r="I468" s="126">
        <v>0</v>
      </c>
    </row>
    <row r="469" spans="1:9" s="2" customFormat="1" ht="24.75">
      <c r="A469" s="119" t="s">
        <v>1112</v>
      </c>
      <c r="B469" s="120" t="s">
        <v>844</v>
      </c>
      <c r="C469" s="121" t="s">
        <v>28</v>
      </c>
      <c r="D469" s="122">
        <v>251</v>
      </c>
      <c r="E469" s="123">
        <v>22.81</v>
      </c>
      <c r="F469" s="123">
        <v>28.95</v>
      </c>
      <c r="G469" s="124">
        <v>7266.45</v>
      </c>
      <c r="H469" s="125"/>
      <c r="I469" s="126">
        <v>0</v>
      </c>
    </row>
    <row r="470" spans="1:9" s="2" customFormat="1" ht="33">
      <c r="A470" s="119"/>
      <c r="B470" s="120" t="s">
        <v>791</v>
      </c>
      <c r="C470" s="121"/>
      <c r="D470" s="122"/>
      <c r="E470" s="123"/>
      <c r="F470" s="123"/>
      <c r="G470" s="124"/>
      <c r="H470" s="125"/>
      <c r="I470" s="126"/>
    </row>
    <row r="471" spans="1:9" s="2" customFormat="1">
      <c r="A471" s="119" t="s">
        <v>1113</v>
      </c>
      <c r="B471" s="120" t="s">
        <v>845</v>
      </c>
      <c r="C471" s="121" t="s">
        <v>566</v>
      </c>
      <c r="D471" s="122">
        <v>6133</v>
      </c>
      <c r="E471" s="123">
        <v>4.6399999999999997</v>
      </c>
      <c r="F471" s="123">
        <v>5.89</v>
      </c>
      <c r="G471" s="124">
        <v>36123.370000000003</v>
      </c>
      <c r="H471" s="125"/>
      <c r="I471" s="126">
        <v>0</v>
      </c>
    </row>
    <row r="472" spans="1:9" s="2" customFormat="1">
      <c r="A472" s="119" t="s">
        <v>1114</v>
      </c>
      <c r="B472" s="120" t="s">
        <v>846</v>
      </c>
      <c r="C472" s="121" t="s">
        <v>566</v>
      </c>
      <c r="D472" s="122">
        <v>861</v>
      </c>
      <c r="E472" s="123">
        <v>5.38</v>
      </c>
      <c r="F472" s="123">
        <v>6.83</v>
      </c>
      <c r="G472" s="124">
        <v>5880.63</v>
      </c>
      <c r="H472" s="125"/>
      <c r="I472" s="126">
        <v>0</v>
      </c>
    </row>
    <row r="473" spans="1:9" s="2" customFormat="1">
      <c r="A473" s="119" t="s">
        <v>1115</v>
      </c>
      <c r="B473" s="120" t="s">
        <v>847</v>
      </c>
      <c r="C473" s="121" t="s">
        <v>566</v>
      </c>
      <c r="D473" s="122">
        <v>166</v>
      </c>
      <c r="E473" s="123">
        <v>5.38</v>
      </c>
      <c r="F473" s="123">
        <v>6.83</v>
      </c>
      <c r="G473" s="124">
        <v>1133.78</v>
      </c>
      <c r="H473" s="125"/>
      <c r="I473" s="126">
        <v>0</v>
      </c>
    </row>
    <row r="474" spans="1:9" s="2" customFormat="1">
      <c r="A474" s="119" t="s">
        <v>1116</v>
      </c>
      <c r="B474" s="120" t="s">
        <v>848</v>
      </c>
      <c r="C474" s="121" t="s">
        <v>566</v>
      </c>
      <c r="D474" s="122">
        <v>228</v>
      </c>
      <c r="E474" s="123">
        <v>5.74</v>
      </c>
      <c r="F474" s="123">
        <v>7.29</v>
      </c>
      <c r="G474" s="124">
        <v>1662.12</v>
      </c>
      <c r="H474" s="125"/>
      <c r="I474" s="126">
        <v>0</v>
      </c>
    </row>
    <row r="475" spans="1:9" s="2" customFormat="1">
      <c r="A475" s="119" t="s">
        <v>1117</v>
      </c>
      <c r="B475" s="120" t="s">
        <v>849</v>
      </c>
      <c r="C475" s="121" t="s">
        <v>566</v>
      </c>
      <c r="D475" s="122">
        <v>9</v>
      </c>
      <c r="E475" s="123">
        <v>19.850000000000001</v>
      </c>
      <c r="F475" s="123">
        <v>25.2</v>
      </c>
      <c r="G475" s="124">
        <v>226.8</v>
      </c>
      <c r="H475" s="125"/>
      <c r="I475" s="126">
        <v>0</v>
      </c>
    </row>
    <row r="476" spans="1:9" s="2" customFormat="1">
      <c r="A476" s="119"/>
      <c r="B476" s="120"/>
      <c r="C476" s="121"/>
      <c r="D476" s="122"/>
      <c r="E476" s="123"/>
      <c r="F476" s="123"/>
      <c r="G476" s="124"/>
      <c r="H476" s="125"/>
      <c r="I476" s="126"/>
    </row>
    <row r="477" spans="1:9" s="2" customFormat="1">
      <c r="A477" s="119" t="s">
        <v>1118</v>
      </c>
      <c r="B477" s="120" t="s">
        <v>850</v>
      </c>
      <c r="C477" s="121" t="s">
        <v>566</v>
      </c>
      <c r="D477" s="122">
        <v>4</v>
      </c>
      <c r="E477" s="123">
        <v>272.64999999999998</v>
      </c>
      <c r="F477" s="123">
        <v>346.07</v>
      </c>
      <c r="G477" s="124">
        <v>1384.28</v>
      </c>
      <c r="H477" s="125"/>
      <c r="I477" s="126">
        <v>0</v>
      </c>
    </row>
    <row r="478" spans="1:9" s="2" customFormat="1" ht="16.5">
      <c r="A478" s="119" t="s">
        <v>1119</v>
      </c>
      <c r="B478" s="120" t="s">
        <v>851</v>
      </c>
      <c r="C478" s="121" t="s">
        <v>28</v>
      </c>
      <c r="D478" s="122">
        <v>22</v>
      </c>
      <c r="E478" s="123">
        <v>18.23</v>
      </c>
      <c r="F478" s="123">
        <v>23.14</v>
      </c>
      <c r="G478" s="124">
        <v>509.08</v>
      </c>
      <c r="H478" s="125"/>
      <c r="I478" s="126">
        <v>0</v>
      </c>
    </row>
    <row r="479" spans="1:9" s="2" customFormat="1" ht="33">
      <c r="A479" s="119"/>
      <c r="B479" s="120" t="s">
        <v>852</v>
      </c>
      <c r="C479" s="121"/>
      <c r="D479" s="122"/>
      <c r="E479" s="123"/>
      <c r="F479" s="123"/>
      <c r="G479" s="124"/>
      <c r="H479" s="125"/>
      <c r="I479" s="126"/>
    </row>
    <row r="480" spans="1:9" s="2" customFormat="1">
      <c r="A480" s="119" t="s">
        <v>1120</v>
      </c>
      <c r="B480" s="120" t="s">
        <v>853</v>
      </c>
      <c r="C480" s="121" t="s">
        <v>30</v>
      </c>
      <c r="D480" s="122">
        <v>209000</v>
      </c>
      <c r="E480" s="123">
        <v>2.1</v>
      </c>
      <c r="F480" s="123">
        <v>2.67</v>
      </c>
      <c r="G480" s="124">
        <v>558030</v>
      </c>
      <c r="H480" s="125"/>
      <c r="I480" s="126">
        <v>0</v>
      </c>
    </row>
    <row r="481" spans="1:9" s="2" customFormat="1">
      <c r="A481" s="119" t="s">
        <v>1121</v>
      </c>
      <c r="B481" s="120" t="s">
        <v>854</v>
      </c>
      <c r="C481" s="121" t="s">
        <v>30</v>
      </c>
      <c r="D481" s="122">
        <v>1900</v>
      </c>
      <c r="E481" s="123">
        <v>3.03</v>
      </c>
      <c r="F481" s="123">
        <v>3.85</v>
      </c>
      <c r="G481" s="124">
        <v>7315</v>
      </c>
      <c r="H481" s="125"/>
      <c r="I481" s="126">
        <v>0</v>
      </c>
    </row>
    <row r="482" spans="1:9" s="2" customFormat="1">
      <c r="A482" s="119" t="s">
        <v>1122</v>
      </c>
      <c r="B482" s="120" t="s">
        <v>855</v>
      </c>
      <c r="C482" s="121" t="s">
        <v>30</v>
      </c>
      <c r="D482" s="122">
        <v>14800</v>
      </c>
      <c r="E482" s="123">
        <v>4.05</v>
      </c>
      <c r="F482" s="123">
        <v>5.14</v>
      </c>
      <c r="G482" s="124">
        <v>76072</v>
      </c>
      <c r="H482" s="125"/>
      <c r="I482" s="126">
        <v>0</v>
      </c>
    </row>
    <row r="483" spans="1:9" s="2" customFormat="1" ht="33">
      <c r="A483" s="119"/>
      <c r="B483" s="120" t="s">
        <v>856</v>
      </c>
      <c r="C483" s="121"/>
      <c r="D483" s="122"/>
      <c r="E483" s="123"/>
      <c r="F483" s="123"/>
      <c r="G483" s="124"/>
      <c r="H483" s="125"/>
      <c r="I483" s="126"/>
    </row>
    <row r="484" spans="1:9" s="2" customFormat="1">
      <c r="A484" s="119" t="s">
        <v>1123</v>
      </c>
      <c r="B484" s="120" t="s">
        <v>857</v>
      </c>
      <c r="C484" s="121" t="s">
        <v>30</v>
      </c>
      <c r="D484" s="122">
        <v>800</v>
      </c>
      <c r="E484" s="123">
        <v>5.81</v>
      </c>
      <c r="F484" s="123">
        <v>7.37</v>
      </c>
      <c r="G484" s="124">
        <v>5896</v>
      </c>
      <c r="H484" s="125"/>
      <c r="I484" s="126">
        <v>0</v>
      </c>
    </row>
    <row r="485" spans="1:9" s="2" customFormat="1">
      <c r="A485" s="119" t="s">
        <v>1124</v>
      </c>
      <c r="B485" s="120" t="s">
        <v>858</v>
      </c>
      <c r="C485" s="121" t="s">
        <v>30</v>
      </c>
      <c r="D485" s="122">
        <v>100</v>
      </c>
      <c r="E485" s="123">
        <v>8</v>
      </c>
      <c r="F485" s="123">
        <v>10.15</v>
      </c>
      <c r="G485" s="124">
        <v>1015</v>
      </c>
      <c r="H485" s="125"/>
      <c r="I485" s="126">
        <v>0</v>
      </c>
    </row>
    <row r="486" spans="1:9" s="2" customFormat="1">
      <c r="A486" s="119" t="s">
        <v>1125</v>
      </c>
      <c r="B486" s="120" t="s">
        <v>859</v>
      </c>
      <c r="C486" s="121" t="s">
        <v>30</v>
      </c>
      <c r="D486" s="122">
        <v>6100</v>
      </c>
      <c r="E486" s="123">
        <v>11.43</v>
      </c>
      <c r="F486" s="123">
        <v>14.51</v>
      </c>
      <c r="G486" s="124">
        <v>88511</v>
      </c>
      <c r="H486" s="125"/>
      <c r="I486" s="126">
        <v>0</v>
      </c>
    </row>
    <row r="487" spans="1:9" s="2" customFormat="1">
      <c r="A487" s="119" t="s">
        <v>1126</v>
      </c>
      <c r="B487" s="120" t="s">
        <v>860</v>
      </c>
      <c r="C487" s="121" t="s">
        <v>30</v>
      </c>
      <c r="D487" s="122">
        <v>1500</v>
      </c>
      <c r="E487" s="123">
        <v>15.48</v>
      </c>
      <c r="F487" s="123">
        <v>19.649999999999999</v>
      </c>
      <c r="G487" s="124">
        <v>29475</v>
      </c>
      <c r="H487" s="125"/>
      <c r="I487" s="126">
        <v>0</v>
      </c>
    </row>
    <row r="488" spans="1:9" s="2" customFormat="1">
      <c r="A488" s="119" t="s">
        <v>1127</v>
      </c>
      <c r="B488" s="120" t="s">
        <v>861</v>
      </c>
      <c r="C488" s="121" t="s">
        <v>30</v>
      </c>
      <c r="D488" s="122">
        <v>2200</v>
      </c>
      <c r="E488" s="123">
        <v>20.9</v>
      </c>
      <c r="F488" s="123">
        <v>26.53</v>
      </c>
      <c r="G488" s="124">
        <v>58366</v>
      </c>
      <c r="H488" s="125"/>
      <c r="I488" s="126">
        <v>0</v>
      </c>
    </row>
    <row r="489" spans="1:9" s="2" customFormat="1">
      <c r="A489" s="119" t="s">
        <v>1128</v>
      </c>
      <c r="B489" s="120" t="s">
        <v>862</v>
      </c>
      <c r="C489" s="121" t="s">
        <v>30</v>
      </c>
      <c r="D489" s="122">
        <v>110</v>
      </c>
      <c r="E489" s="123">
        <v>28.5</v>
      </c>
      <c r="F489" s="123">
        <v>36.18</v>
      </c>
      <c r="G489" s="124">
        <v>3979.8</v>
      </c>
      <c r="H489" s="125"/>
      <c r="I489" s="126">
        <v>0</v>
      </c>
    </row>
    <row r="490" spans="1:9" s="2" customFormat="1">
      <c r="A490" s="119" t="s">
        <v>1129</v>
      </c>
      <c r="B490" s="120" t="s">
        <v>863</v>
      </c>
      <c r="C490" s="121" t="s">
        <v>30</v>
      </c>
      <c r="D490" s="122">
        <v>2700</v>
      </c>
      <c r="E490" s="123">
        <v>38.75</v>
      </c>
      <c r="F490" s="123">
        <v>49.19</v>
      </c>
      <c r="G490" s="124">
        <v>132813</v>
      </c>
      <c r="H490" s="125"/>
      <c r="I490" s="126">
        <v>0</v>
      </c>
    </row>
    <row r="491" spans="1:9" s="2" customFormat="1">
      <c r="A491" s="119" t="s">
        <v>1130</v>
      </c>
      <c r="B491" s="120" t="s">
        <v>864</v>
      </c>
      <c r="C491" s="121" t="s">
        <v>30</v>
      </c>
      <c r="D491" s="122">
        <v>150</v>
      </c>
      <c r="E491" s="123">
        <v>55.92</v>
      </c>
      <c r="F491" s="123">
        <v>70.98</v>
      </c>
      <c r="G491" s="124">
        <v>10647</v>
      </c>
      <c r="H491" s="125"/>
      <c r="I491" s="126">
        <v>0</v>
      </c>
    </row>
    <row r="492" spans="1:9" s="2" customFormat="1">
      <c r="A492" s="119" t="s">
        <v>1131</v>
      </c>
      <c r="B492" s="120" t="s">
        <v>865</v>
      </c>
      <c r="C492" s="121" t="s">
        <v>30</v>
      </c>
      <c r="D492" s="122">
        <v>1300</v>
      </c>
      <c r="E492" s="123">
        <v>67.58</v>
      </c>
      <c r="F492" s="123">
        <v>85.78</v>
      </c>
      <c r="G492" s="124">
        <v>111514</v>
      </c>
      <c r="H492" s="125"/>
      <c r="I492" s="126">
        <v>0</v>
      </c>
    </row>
    <row r="493" spans="1:9" s="2" customFormat="1">
      <c r="A493" s="119" t="s">
        <v>1132</v>
      </c>
      <c r="B493" s="120" t="s">
        <v>866</v>
      </c>
      <c r="C493" s="121" t="s">
        <v>30</v>
      </c>
      <c r="D493" s="122">
        <v>1600</v>
      </c>
      <c r="E493" s="123">
        <v>88.94</v>
      </c>
      <c r="F493" s="123">
        <v>112.89</v>
      </c>
      <c r="G493" s="124">
        <v>180624</v>
      </c>
      <c r="H493" s="125"/>
      <c r="I493" s="126">
        <v>0</v>
      </c>
    </row>
    <row r="494" spans="1:9" s="2" customFormat="1">
      <c r="A494" s="119" t="s">
        <v>1133</v>
      </c>
      <c r="B494" s="120" t="s">
        <v>867</v>
      </c>
      <c r="C494" s="121" t="s">
        <v>30</v>
      </c>
      <c r="D494" s="122">
        <v>8000</v>
      </c>
      <c r="E494" s="123">
        <v>104.74</v>
      </c>
      <c r="F494" s="123">
        <v>132.94999999999999</v>
      </c>
      <c r="G494" s="124">
        <v>1063600</v>
      </c>
      <c r="H494" s="125"/>
      <c r="I494" s="126">
        <v>0</v>
      </c>
    </row>
    <row r="495" spans="1:9" s="2" customFormat="1">
      <c r="A495" s="119"/>
      <c r="B495" s="120"/>
      <c r="C495" s="121"/>
      <c r="D495" s="122"/>
      <c r="E495" s="123"/>
      <c r="F495" s="123"/>
      <c r="G495" s="124"/>
      <c r="H495" s="125"/>
      <c r="I495" s="126"/>
    </row>
    <row r="496" spans="1:9" s="2" customFormat="1" ht="16.5">
      <c r="A496" s="119" t="s">
        <v>1134</v>
      </c>
      <c r="B496" s="120" t="s">
        <v>868</v>
      </c>
      <c r="C496" s="121" t="s">
        <v>28</v>
      </c>
      <c r="D496" s="122">
        <v>19</v>
      </c>
      <c r="E496" s="123">
        <v>13.87</v>
      </c>
      <c r="F496" s="123">
        <v>17.61</v>
      </c>
      <c r="G496" s="124">
        <v>334.59</v>
      </c>
      <c r="H496" s="125"/>
      <c r="I496" s="126">
        <v>0</v>
      </c>
    </row>
    <row r="497" spans="1:9" s="2" customFormat="1" ht="16.5">
      <c r="A497" s="119" t="s">
        <v>1135</v>
      </c>
      <c r="B497" s="120" t="s">
        <v>869</v>
      </c>
      <c r="C497" s="121" t="s">
        <v>28</v>
      </c>
      <c r="D497" s="122">
        <v>4</v>
      </c>
      <c r="E497" s="123">
        <v>7.54</v>
      </c>
      <c r="F497" s="123">
        <v>9.57</v>
      </c>
      <c r="G497" s="124">
        <v>38.28</v>
      </c>
      <c r="H497" s="125"/>
      <c r="I497" s="126">
        <v>0</v>
      </c>
    </row>
    <row r="498" spans="1:9" s="2" customFormat="1">
      <c r="A498" s="119" t="s">
        <v>1136</v>
      </c>
      <c r="B498" s="120" t="s">
        <v>870</v>
      </c>
      <c r="C498" s="121" t="s">
        <v>566</v>
      </c>
      <c r="D498" s="122">
        <v>5</v>
      </c>
      <c r="E498" s="123">
        <v>956.17</v>
      </c>
      <c r="F498" s="123">
        <v>1213.67</v>
      </c>
      <c r="G498" s="124">
        <v>6068.35</v>
      </c>
      <c r="H498" s="125"/>
      <c r="I498" s="126">
        <v>0</v>
      </c>
    </row>
    <row r="499" spans="1:9" s="2" customFormat="1" ht="16.5">
      <c r="A499" s="119"/>
      <c r="B499" s="120" t="s">
        <v>817</v>
      </c>
      <c r="C499" s="121"/>
      <c r="D499" s="122"/>
      <c r="E499" s="123"/>
      <c r="F499" s="123"/>
      <c r="G499" s="124"/>
      <c r="H499" s="125"/>
      <c r="I499" s="126"/>
    </row>
    <row r="500" spans="1:9" s="2" customFormat="1">
      <c r="A500" s="119" t="s">
        <v>1137</v>
      </c>
      <c r="B500" s="120" t="s">
        <v>600</v>
      </c>
      <c r="C500" s="121" t="s">
        <v>566</v>
      </c>
      <c r="D500" s="122">
        <v>1</v>
      </c>
      <c r="E500" s="123">
        <v>14.1</v>
      </c>
      <c r="F500" s="123">
        <v>17.899999999999999</v>
      </c>
      <c r="G500" s="124">
        <v>17.899999999999999</v>
      </c>
      <c r="H500" s="125"/>
      <c r="I500" s="126">
        <v>0</v>
      </c>
    </row>
    <row r="501" spans="1:9" s="2" customFormat="1">
      <c r="A501" s="119" t="s">
        <v>1138</v>
      </c>
      <c r="B501" s="120" t="s">
        <v>599</v>
      </c>
      <c r="C501" s="121" t="s">
        <v>566</v>
      </c>
      <c r="D501" s="122">
        <v>6</v>
      </c>
      <c r="E501" s="123">
        <v>16.36</v>
      </c>
      <c r="F501" s="123">
        <v>20.77</v>
      </c>
      <c r="G501" s="124">
        <v>124.62</v>
      </c>
      <c r="H501" s="125"/>
      <c r="I501" s="126">
        <v>0</v>
      </c>
    </row>
    <row r="502" spans="1:9" s="2" customFormat="1">
      <c r="A502" s="119"/>
      <c r="B502" s="120"/>
      <c r="C502" s="121"/>
      <c r="D502" s="122"/>
      <c r="E502" s="123"/>
      <c r="F502" s="123"/>
      <c r="G502" s="124"/>
      <c r="H502" s="125"/>
      <c r="I502" s="126"/>
    </row>
    <row r="503" spans="1:9" s="2" customFormat="1" ht="16.5">
      <c r="A503" s="119" t="s">
        <v>1139</v>
      </c>
      <c r="B503" s="120" t="s">
        <v>871</v>
      </c>
      <c r="C503" s="121" t="s">
        <v>30</v>
      </c>
      <c r="D503" s="122">
        <v>1400</v>
      </c>
      <c r="E503" s="123">
        <v>10.36</v>
      </c>
      <c r="F503" s="123">
        <v>13.15</v>
      </c>
      <c r="G503" s="124">
        <v>18410</v>
      </c>
      <c r="H503" s="125"/>
      <c r="I503" s="126">
        <v>0</v>
      </c>
    </row>
    <row r="504" spans="1:9" s="2" customFormat="1" ht="16.5">
      <c r="A504" s="119" t="s">
        <v>1140</v>
      </c>
      <c r="B504" s="120" t="s">
        <v>872</v>
      </c>
      <c r="C504" s="121" t="s">
        <v>566</v>
      </c>
      <c r="D504" s="122">
        <v>237</v>
      </c>
      <c r="E504" s="123">
        <v>74.56</v>
      </c>
      <c r="F504" s="123">
        <v>94.64</v>
      </c>
      <c r="G504" s="124">
        <v>22429.68</v>
      </c>
      <c r="H504" s="125"/>
      <c r="I504" s="126">
        <v>0</v>
      </c>
    </row>
    <row r="505" spans="1:9" s="2" customFormat="1">
      <c r="A505" s="128" t="s">
        <v>1040</v>
      </c>
      <c r="B505" s="129" t="s">
        <v>603</v>
      </c>
      <c r="C505" s="129"/>
      <c r="D505" s="129"/>
      <c r="E505" s="129"/>
      <c r="F505" s="130"/>
      <c r="G505" s="130"/>
      <c r="H505" s="130"/>
      <c r="I505" s="141"/>
    </row>
    <row r="506" spans="1:9" s="2" customFormat="1" ht="16.5">
      <c r="A506" s="119" t="s">
        <v>1141</v>
      </c>
      <c r="B506" s="120" t="s">
        <v>873</v>
      </c>
      <c r="C506" s="121" t="s">
        <v>30</v>
      </c>
      <c r="D506" s="122">
        <v>2215</v>
      </c>
      <c r="E506" s="123">
        <v>17.559999999999999</v>
      </c>
      <c r="F506" s="123">
        <v>22.29</v>
      </c>
      <c r="G506" s="124">
        <v>49372.35</v>
      </c>
      <c r="H506" s="125"/>
      <c r="I506" s="126">
        <v>0</v>
      </c>
    </row>
    <row r="507" spans="1:9" s="2" customFormat="1" ht="16.5">
      <c r="A507" s="119" t="s">
        <v>1142</v>
      </c>
      <c r="B507" s="120" t="s">
        <v>874</v>
      </c>
      <c r="C507" s="121" t="s">
        <v>30</v>
      </c>
      <c r="D507" s="122">
        <v>100</v>
      </c>
      <c r="E507" s="123">
        <v>23.74</v>
      </c>
      <c r="F507" s="123">
        <v>30.13</v>
      </c>
      <c r="G507" s="124">
        <v>3013</v>
      </c>
      <c r="H507" s="125"/>
      <c r="I507" s="126">
        <v>0</v>
      </c>
    </row>
    <row r="508" spans="1:9" s="2" customFormat="1" ht="16.5">
      <c r="A508" s="119" t="s">
        <v>1143</v>
      </c>
      <c r="B508" s="120" t="s">
        <v>875</v>
      </c>
      <c r="C508" s="121" t="s">
        <v>30</v>
      </c>
      <c r="D508" s="122">
        <v>3500</v>
      </c>
      <c r="E508" s="123">
        <v>32.26</v>
      </c>
      <c r="F508" s="123">
        <v>40.950000000000003</v>
      </c>
      <c r="G508" s="124">
        <v>143325</v>
      </c>
      <c r="H508" s="125"/>
      <c r="I508" s="126">
        <v>0</v>
      </c>
    </row>
    <row r="509" spans="1:9" s="2" customFormat="1" ht="16.5">
      <c r="A509" s="119" t="s">
        <v>1144</v>
      </c>
      <c r="B509" s="120" t="s">
        <v>876</v>
      </c>
      <c r="C509" s="121" t="s">
        <v>566</v>
      </c>
      <c r="D509" s="122">
        <v>46</v>
      </c>
      <c r="E509" s="123">
        <v>12</v>
      </c>
      <c r="F509" s="123">
        <v>15.23</v>
      </c>
      <c r="G509" s="124">
        <v>700.58</v>
      </c>
      <c r="H509" s="125"/>
      <c r="I509" s="126">
        <v>0</v>
      </c>
    </row>
    <row r="510" spans="1:9" s="2" customFormat="1" ht="16.5">
      <c r="A510" s="119" t="s">
        <v>1145</v>
      </c>
      <c r="B510" s="120" t="s">
        <v>877</v>
      </c>
      <c r="C510" s="121" t="s">
        <v>566</v>
      </c>
      <c r="D510" s="122">
        <v>46</v>
      </c>
      <c r="E510" s="123">
        <v>29.1</v>
      </c>
      <c r="F510" s="123">
        <v>36.94</v>
      </c>
      <c r="G510" s="124">
        <v>1699.24</v>
      </c>
      <c r="H510" s="125"/>
      <c r="I510" s="126">
        <v>0</v>
      </c>
    </row>
    <row r="511" spans="1:9" s="2" customFormat="1" ht="16.5">
      <c r="A511" s="119" t="s">
        <v>1146</v>
      </c>
      <c r="B511" s="120" t="s">
        <v>878</v>
      </c>
      <c r="C511" s="121" t="s">
        <v>566</v>
      </c>
      <c r="D511" s="122">
        <v>126</v>
      </c>
      <c r="E511" s="123">
        <v>131.04</v>
      </c>
      <c r="F511" s="123">
        <v>166.33</v>
      </c>
      <c r="G511" s="124">
        <v>20957.580000000002</v>
      </c>
      <c r="H511" s="125"/>
      <c r="I511" s="126">
        <v>0</v>
      </c>
    </row>
    <row r="512" spans="1:9" s="2" customFormat="1" ht="16.5">
      <c r="A512" s="119" t="s">
        <v>1147</v>
      </c>
      <c r="B512" s="120" t="s">
        <v>879</v>
      </c>
      <c r="C512" s="121" t="s">
        <v>566</v>
      </c>
      <c r="D512" s="122">
        <v>61</v>
      </c>
      <c r="E512" s="123">
        <v>19</v>
      </c>
      <c r="F512" s="123">
        <v>24.12</v>
      </c>
      <c r="G512" s="124">
        <v>1471.32</v>
      </c>
      <c r="H512" s="125"/>
      <c r="I512" s="126">
        <v>0</v>
      </c>
    </row>
    <row r="513" spans="1:9" s="2" customFormat="1" ht="16.5">
      <c r="A513" s="119" t="s">
        <v>1148</v>
      </c>
      <c r="B513" s="120" t="s">
        <v>880</v>
      </c>
      <c r="C513" s="121" t="s">
        <v>566</v>
      </c>
      <c r="D513" s="122">
        <v>25</v>
      </c>
      <c r="E513" s="123">
        <v>208.38</v>
      </c>
      <c r="F513" s="123">
        <v>264.5</v>
      </c>
      <c r="G513" s="124">
        <v>6612.5</v>
      </c>
      <c r="H513" s="125"/>
      <c r="I513" s="126">
        <v>0</v>
      </c>
    </row>
    <row r="514" spans="1:9" s="2" customFormat="1" ht="16.5">
      <c r="A514" s="119" t="s">
        <v>1149</v>
      </c>
      <c r="B514" s="120" t="s">
        <v>881</v>
      </c>
      <c r="C514" s="121" t="s">
        <v>566</v>
      </c>
      <c r="D514" s="122">
        <v>19</v>
      </c>
      <c r="E514" s="123">
        <v>14.5</v>
      </c>
      <c r="F514" s="123">
        <v>18.399999999999999</v>
      </c>
      <c r="G514" s="124">
        <v>349.6</v>
      </c>
      <c r="H514" s="125"/>
      <c r="I514" s="126">
        <v>0</v>
      </c>
    </row>
    <row r="515" spans="1:9" s="2" customFormat="1" ht="16.5">
      <c r="A515" s="119" t="s">
        <v>1150</v>
      </c>
      <c r="B515" s="120" t="s">
        <v>882</v>
      </c>
      <c r="C515" s="121" t="s">
        <v>30</v>
      </c>
      <c r="D515" s="122">
        <v>57</v>
      </c>
      <c r="E515" s="123">
        <v>10</v>
      </c>
      <c r="F515" s="123">
        <v>12.69</v>
      </c>
      <c r="G515" s="124">
        <v>723.33</v>
      </c>
      <c r="H515" s="125"/>
      <c r="I515" s="126">
        <v>0</v>
      </c>
    </row>
    <row r="516" spans="1:9" s="2" customFormat="1" ht="16.5">
      <c r="A516" s="119" t="s">
        <v>1151</v>
      </c>
      <c r="B516" s="120" t="s">
        <v>1487</v>
      </c>
      <c r="C516" s="121" t="s">
        <v>30</v>
      </c>
      <c r="D516" s="122">
        <v>1600</v>
      </c>
      <c r="E516" s="123">
        <v>21.67</v>
      </c>
      <c r="F516" s="123">
        <v>27.51</v>
      </c>
      <c r="G516" s="124">
        <v>44016</v>
      </c>
      <c r="H516" s="125"/>
      <c r="I516" s="126">
        <v>0</v>
      </c>
    </row>
    <row r="517" spans="1:9" s="2" customFormat="1" ht="16.5">
      <c r="A517" s="119" t="s">
        <v>1152</v>
      </c>
      <c r="B517" s="120" t="s">
        <v>1930</v>
      </c>
      <c r="C517" s="121" t="s">
        <v>30</v>
      </c>
      <c r="D517" s="122">
        <v>2215</v>
      </c>
      <c r="E517" s="123">
        <v>0.64</v>
      </c>
      <c r="F517" s="123">
        <v>0.81</v>
      </c>
      <c r="G517" s="124">
        <v>1794.15</v>
      </c>
      <c r="H517" s="125"/>
      <c r="I517" s="126">
        <v>0</v>
      </c>
    </row>
    <row r="518" spans="1:9" s="2" customFormat="1" ht="16.5">
      <c r="A518" s="119"/>
      <c r="B518" s="120" t="s">
        <v>883</v>
      </c>
      <c r="C518" s="121"/>
      <c r="D518" s="122"/>
      <c r="E518" s="123"/>
      <c r="F518" s="123"/>
      <c r="G518" s="124"/>
      <c r="H518" s="125"/>
      <c r="I518" s="126"/>
    </row>
    <row r="519" spans="1:9" s="2" customFormat="1" ht="16.5">
      <c r="A519" s="119" t="s">
        <v>1153</v>
      </c>
      <c r="B519" s="120" t="s">
        <v>1931</v>
      </c>
      <c r="C519" s="121" t="s">
        <v>566</v>
      </c>
      <c r="D519" s="122">
        <v>4</v>
      </c>
      <c r="E519" s="123">
        <v>59.45</v>
      </c>
      <c r="F519" s="123">
        <v>75.459999999999994</v>
      </c>
      <c r="G519" s="124">
        <v>301.83999999999997</v>
      </c>
      <c r="H519" s="125"/>
      <c r="I519" s="126">
        <v>0</v>
      </c>
    </row>
    <row r="520" spans="1:9" s="2" customFormat="1" ht="24.75">
      <c r="A520" s="119" t="s">
        <v>1154</v>
      </c>
      <c r="B520" s="120" t="s">
        <v>1932</v>
      </c>
      <c r="C520" s="121" t="s">
        <v>566</v>
      </c>
      <c r="D520" s="122">
        <v>4</v>
      </c>
      <c r="E520" s="123">
        <v>280.32</v>
      </c>
      <c r="F520" s="123">
        <v>355.81</v>
      </c>
      <c r="G520" s="124">
        <v>1423.24</v>
      </c>
      <c r="H520" s="125"/>
      <c r="I520" s="126">
        <v>0</v>
      </c>
    </row>
    <row r="521" spans="1:9" s="2" customFormat="1">
      <c r="A521" s="119" t="s">
        <v>1155</v>
      </c>
      <c r="B521" s="120" t="s">
        <v>1933</v>
      </c>
      <c r="C521" s="121" t="s">
        <v>566</v>
      </c>
      <c r="D521" s="122">
        <v>8</v>
      </c>
      <c r="E521" s="123">
        <v>22.75</v>
      </c>
      <c r="F521" s="123">
        <v>28.88</v>
      </c>
      <c r="G521" s="124">
        <v>231.04</v>
      </c>
      <c r="H521" s="125"/>
      <c r="I521" s="126">
        <v>0</v>
      </c>
    </row>
    <row r="522" spans="1:9" s="2" customFormat="1">
      <c r="A522" s="119" t="s">
        <v>1156</v>
      </c>
      <c r="B522" s="120" t="s">
        <v>1934</v>
      </c>
      <c r="C522" s="121" t="s">
        <v>566</v>
      </c>
      <c r="D522" s="122">
        <v>4</v>
      </c>
      <c r="E522" s="123">
        <v>17.25</v>
      </c>
      <c r="F522" s="123">
        <v>21.9</v>
      </c>
      <c r="G522" s="124">
        <v>87.6</v>
      </c>
      <c r="H522" s="125"/>
      <c r="I522" s="126">
        <v>0</v>
      </c>
    </row>
    <row r="523" spans="1:9" s="2" customFormat="1">
      <c r="A523" s="119" t="s">
        <v>1157</v>
      </c>
      <c r="B523" s="120" t="s">
        <v>884</v>
      </c>
      <c r="C523" s="121" t="s">
        <v>566</v>
      </c>
      <c r="D523" s="122">
        <v>4</v>
      </c>
      <c r="E523" s="123">
        <v>64.88</v>
      </c>
      <c r="F523" s="123">
        <v>82.35</v>
      </c>
      <c r="G523" s="124">
        <v>329.4</v>
      </c>
      <c r="H523" s="125"/>
      <c r="I523" s="126">
        <v>0</v>
      </c>
    </row>
    <row r="524" spans="1:9" s="2" customFormat="1">
      <c r="A524" s="128" t="s">
        <v>1041</v>
      </c>
      <c r="B524" s="129" t="s">
        <v>696</v>
      </c>
      <c r="C524" s="129"/>
      <c r="D524" s="129"/>
      <c r="E524" s="129"/>
      <c r="F524" s="130"/>
      <c r="G524" s="130"/>
      <c r="H524" s="130"/>
      <c r="I524" s="141"/>
    </row>
    <row r="525" spans="1:9" s="2" customFormat="1" ht="24.75">
      <c r="A525" s="119"/>
      <c r="B525" s="120" t="s">
        <v>885</v>
      </c>
      <c r="C525" s="121"/>
      <c r="D525" s="122"/>
      <c r="E525" s="123"/>
      <c r="F525" s="123"/>
      <c r="G525" s="124"/>
      <c r="H525" s="125"/>
      <c r="I525" s="126"/>
    </row>
    <row r="526" spans="1:9" s="2" customFormat="1">
      <c r="A526" s="119" t="s">
        <v>1158</v>
      </c>
      <c r="B526" s="120" t="s">
        <v>693</v>
      </c>
      <c r="C526" s="121" t="s">
        <v>30</v>
      </c>
      <c r="D526" s="122">
        <v>3900</v>
      </c>
      <c r="E526" s="123">
        <v>17.53</v>
      </c>
      <c r="F526" s="123">
        <v>22.25</v>
      </c>
      <c r="G526" s="124">
        <v>86775</v>
      </c>
      <c r="H526" s="125"/>
      <c r="I526" s="126">
        <v>0</v>
      </c>
    </row>
    <row r="527" spans="1:9" s="2" customFormat="1">
      <c r="A527" s="119" t="s">
        <v>1159</v>
      </c>
      <c r="B527" s="120" t="s">
        <v>694</v>
      </c>
      <c r="C527" s="121" t="s">
        <v>30</v>
      </c>
      <c r="D527" s="122">
        <v>825</v>
      </c>
      <c r="E527" s="123">
        <v>18.54</v>
      </c>
      <c r="F527" s="123">
        <v>23.53</v>
      </c>
      <c r="G527" s="124">
        <v>19412.25</v>
      </c>
      <c r="H527" s="125"/>
      <c r="I527" s="126">
        <v>0</v>
      </c>
    </row>
    <row r="528" spans="1:9" s="2" customFormat="1">
      <c r="A528" s="119" t="s">
        <v>1160</v>
      </c>
      <c r="B528" s="120" t="s">
        <v>695</v>
      </c>
      <c r="C528" s="121" t="s">
        <v>30</v>
      </c>
      <c r="D528" s="122">
        <v>300</v>
      </c>
      <c r="E528" s="123">
        <v>35.54</v>
      </c>
      <c r="F528" s="123">
        <v>45.11</v>
      </c>
      <c r="G528" s="124">
        <v>13533</v>
      </c>
      <c r="H528" s="125"/>
      <c r="I528" s="126">
        <v>0</v>
      </c>
    </row>
    <row r="529" spans="1:9" s="2" customFormat="1" ht="24.75">
      <c r="A529" s="119"/>
      <c r="B529" s="120" t="s">
        <v>886</v>
      </c>
      <c r="C529" s="121"/>
      <c r="D529" s="122"/>
      <c r="E529" s="123"/>
      <c r="F529" s="123"/>
      <c r="G529" s="124"/>
      <c r="H529" s="125"/>
      <c r="I529" s="126"/>
    </row>
    <row r="530" spans="1:9" s="2" customFormat="1">
      <c r="A530" s="119" t="s">
        <v>1161</v>
      </c>
      <c r="B530" s="120" t="s">
        <v>792</v>
      </c>
      <c r="C530" s="121" t="s">
        <v>566</v>
      </c>
      <c r="D530" s="122">
        <v>876</v>
      </c>
      <c r="E530" s="123">
        <v>4.6399999999999997</v>
      </c>
      <c r="F530" s="123">
        <v>5.89</v>
      </c>
      <c r="G530" s="124">
        <v>5159.6400000000003</v>
      </c>
      <c r="H530" s="125"/>
      <c r="I530" s="126">
        <v>0</v>
      </c>
    </row>
    <row r="531" spans="1:9" s="2" customFormat="1">
      <c r="A531" s="119" t="s">
        <v>1162</v>
      </c>
      <c r="B531" s="120" t="s">
        <v>793</v>
      </c>
      <c r="C531" s="121" t="s">
        <v>566</v>
      </c>
      <c r="D531" s="122">
        <v>41</v>
      </c>
      <c r="E531" s="123">
        <v>5.38</v>
      </c>
      <c r="F531" s="123">
        <v>6.83</v>
      </c>
      <c r="G531" s="124">
        <v>280.02999999999997</v>
      </c>
      <c r="H531" s="125"/>
      <c r="I531" s="126">
        <v>0</v>
      </c>
    </row>
    <row r="532" spans="1:9" s="2" customFormat="1">
      <c r="A532" s="119" t="s">
        <v>1163</v>
      </c>
      <c r="B532" s="120" t="s">
        <v>795</v>
      </c>
      <c r="C532" s="121" t="s">
        <v>566</v>
      </c>
      <c r="D532" s="122">
        <v>103</v>
      </c>
      <c r="E532" s="123">
        <v>78.92</v>
      </c>
      <c r="F532" s="123">
        <v>100.17</v>
      </c>
      <c r="G532" s="124">
        <v>10317.51</v>
      </c>
      <c r="H532" s="125"/>
      <c r="I532" s="126">
        <v>0</v>
      </c>
    </row>
    <row r="533" spans="1:9" s="2" customFormat="1">
      <c r="A533" s="119"/>
      <c r="B533" s="120" t="s">
        <v>887</v>
      </c>
      <c r="C533" s="121"/>
      <c r="D533" s="122"/>
      <c r="E533" s="123"/>
      <c r="F533" s="123"/>
      <c r="G533" s="124"/>
      <c r="H533" s="125"/>
      <c r="I533" s="126"/>
    </row>
    <row r="534" spans="1:9" s="2" customFormat="1">
      <c r="A534" s="119" t="s">
        <v>1164</v>
      </c>
      <c r="B534" s="120" t="s">
        <v>1935</v>
      </c>
      <c r="C534" s="121" t="s">
        <v>566</v>
      </c>
      <c r="D534" s="122">
        <v>415</v>
      </c>
      <c r="E534" s="123">
        <v>11.58</v>
      </c>
      <c r="F534" s="123">
        <v>14.7</v>
      </c>
      <c r="G534" s="124">
        <v>6100.5</v>
      </c>
      <c r="H534" s="125"/>
      <c r="I534" s="126">
        <v>0</v>
      </c>
    </row>
    <row r="535" spans="1:9" s="2" customFormat="1">
      <c r="A535" s="119" t="s">
        <v>1165</v>
      </c>
      <c r="B535" s="120" t="s">
        <v>1936</v>
      </c>
      <c r="C535" s="121" t="s">
        <v>566</v>
      </c>
      <c r="D535" s="122">
        <v>112</v>
      </c>
      <c r="E535" s="123">
        <v>16.36</v>
      </c>
      <c r="F535" s="123">
        <v>20.77</v>
      </c>
      <c r="G535" s="124">
        <v>2326.2399999999998</v>
      </c>
      <c r="H535" s="125"/>
      <c r="I535" s="126">
        <v>0</v>
      </c>
    </row>
    <row r="536" spans="1:9" s="2" customFormat="1">
      <c r="A536" s="119" t="s">
        <v>1166</v>
      </c>
      <c r="B536" s="120" t="s">
        <v>1937</v>
      </c>
      <c r="C536" s="121" t="s">
        <v>566</v>
      </c>
      <c r="D536" s="122">
        <v>23</v>
      </c>
      <c r="E536" s="123">
        <v>34.979999999999997</v>
      </c>
      <c r="F536" s="123">
        <v>44.4</v>
      </c>
      <c r="G536" s="124">
        <v>1021.2</v>
      </c>
      <c r="H536" s="125"/>
      <c r="I536" s="126">
        <v>0</v>
      </c>
    </row>
    <row r="537" spans="1:9" s="2" customFormat="1">
      <c r="A537" s="119" t="s">
        <v>1167</v>
      </c>
      <c r="B537" s="120" t="s">
        <v>1938</v>
      </c>
      <c r="C537" s="121" t="s">
        <v>566</v>
      </c>
      <c r="D537" s="122">
        <v>295</v>
      </c>
      <c r="E537" s="123">
        <v>10.75</v>
      </c>
      <c r="F537" s="123">
        <v>13.64</v>
      </c>
      <c r="G537" s="124">
        <v>4023.8</v>
      </c>
      <c r="H537" s="125"/>
      <c r="I537" s="126">
        <v>0</v>
      </c>
    </row>
    <row r="538" spans="1:9" s="2" customFormat="1">
      <c r="A538" s="119" t="s">
        <v>1168</v>
      </c>
      <c r="B538" s="120" t="s">
        <v>1939</v>
      </c>
      <c r="C538" s="121" t="s">
        <v>566</v>
      </c>
      <c r="D538" s="122">
        <v>25</v>
      </c>
      <c r="E538" s="123">
        <v>34.979999999999997</v>
      </c>
      <c r="F538" s="123">
        <v>44.4</v>
      </c>
      <c r="G538" s="124">
        <v>1110</v>
      </c>
      <c r="H538" s="125"/>
      <c r="I538" s="126">
        <v>0</v>
      </c>
    </row>
    <row r="539" spans="1:9" s="2" customFormat="1">
      <c r="A539" s="119" t="s">
        <v>1169</v>
      </c>
      <c r="B539" s="120" t="s">
        <v>1940</v>
      </c>
      <c r="C539" s="121" t="s">
        <v>566</v>
      </c>
      <c r="D539" s="122">
        <v>29</v>
      </c>
      <c r="E539" s="123">
        <v>9.8800000000000008</v>
      </c>
      <c r="F539" s="123">
        <v>12.54</v>
      </c>
      <c r="G539" s="124">
        <v>363.66</v>
      </c>
      <c r="H539" s="125"/>
      <c r="I539" s="126">
        <v>0</v>
      </c>
    </row>
    <row r="540" spans="1:9" s="2" customFormat="1">
      <c r="A540" s="119"/>
      <c r="B540" s="120"/>
      <c r="C540" s="121"/>
      <c r="D540" s="122"/>
      <c r="E540" s="123"/>
      <c r="F540" s="123"/>
      <c r="G540" s="124"/>
      <c r="H540" s="125"/>
      <c r="I540" s="126"/>
    </row>
    <row r="541" spans="1:9" s="2" customFormat="1" ht="16.5">
      <c r="A541" s="119" t="s">
        <v>1170</v>
      </c>
      <c r="B541" s="120" t="s">
        <v>837</v>
      </c>
      <c r="C541" s="121" t="s">
        <v>566</v>
      </c>
      <c r="D541" s="122">
        <v>127</v>
      </c>
      <c r="E541" s="123">
        <v>28.23</v>
      </c>
      <c r="F541" s="123">
        <v>35.83</v>
      </c>
      <c r="G541" s="124">
        <v>4550.41</v>
      </c>
      <c r="H541" s="125"/>
      <c r="I541" s="126">
        <v>0</v>
      </c>
    </row>
    <row r="542" spans="1:9" s="2" customFormat="1">
      <c r="A542" s="119" t="s">
        <v>1171</v>
      </c>
      <c r="B542" s="120" t="s">
        <v>888</v>
      </c>
      <c r="C542" s="121" t="s">
        <v>566</v>
      </c>
      <c r="D542" s="122">
        <v>45</v>
      </c>
      <c r="E542" s="123">
        <v>36.35</v>
      </c>
      <c r="F542" s="123">
        <v>46.14</v>
      </c>
      <c r="G542" s="124">
        <v>2076.3000000000002</v>
      </c>
      <c r="H542" s="125"/>
      <c r="I542" s="126">
        <v>0</v>
      </c>
    </row>
    <row r="543" spans="1:9" s="2" customFormat="1" ht="33">
      <c r="A543" s="119"/>
      <c r="B543" s="120" t="s">
        <v>889</v>
      </c>
      <c r="C543" s="121"/>
      <c r="D543" s="122"/>
      <c r="E543" s="123"/>
      <c r="F543" s="123"/>
      <c r="G543" s="124"/>
      <c r="H543" s="125"/>
      <c r="I543" s="126"/>
    </row>
    <row r="544" spans="1:9" s="2" customFormat="1">
      <c r="A544" s="119" t="s">
        <v>1172</v>
      </c>
      <c r="B544" s="120" t="s">
        <v>890</v>
      </c>
      <c r="C544" s="121" t="s">
        <v>30</v>
      </c>
      <c r="D544" s="122">
        <v>2000</v>
      </c>
      <c r="E544" s="123">
        <v>5.6</v>
      </c>
      <c r="F544" s="123">
        <v>7.11</v>
      </c>
      <c r="G544" s="124">
        <v>14220</v>
      </c>
      <c r="H544" s="125"/>
      <c r="I544" s="126">
        <v>0</v>
      </c>
    </row>
    <row r="545" spans="1:9" s="2" customFormat="1">
      <c r="A545" s="119"/>
      <c r="B545" s="120"/>
      <c r="C545" s="121"/>
      <c r="D545" s="122"/>
      <c r="E545" s="123"/>
      <c r="F545" s="123"/>
      <c r="G545" s="124"/>
      <c r="H545" s="125"/>
      <c r="I545" s="126"/>
    </row>
    <row r="546" spans="1:9" s="2" customFormat="1" ht="66">
      <c r="A546" s="119" t="s">
        <v>1173</v>
      </c>
      <c r="B546" s="120" t="s">
        <v>891</v>
      </c>
      <c r="C546" s="121" t="s">
        <v>28</v>
      </c>
      <c r="D546" s="122">
        <v>1</v>
      </c>
      <c r="E546" s="123">
        <v>1443955.26</v>
      </c>
      <c r="F546" s="123">
        <v>1832812.41</v>
      </c>
      <c r="G546" s="124">
        <v>1832812.41</v>
      </c>
      <c r="H546" s="125"/>
      <c r="I546" s="126">
        <v>0</v>
      </c>
    </row>
    <row r="547" spans="1:9" s="2" customFormat="1">
      <c r="A547" s="128" t="s">
        <v>174</v>
      </c>
      <c r="B547" s="129" t="s">
        <v>594</v>
      </c>
      <c r="C547" s="129"/>
      <c r="D547" s="129"/>
      <c r="E547" s="129"/>
      <c r="F547" s="130"/>
      <c r="G547" s="130"/>
      <c r="H547" s="130"/>
      <c r="I547" s="141"/>
    </row>
    <row r="548" spans="1:9" s="2" customFormat="1" ht="24.75">
      <c r="A548" s="119" t="s">
        <v>1174</v>
      </c>
      <c r="B548" s="120" t="s">
        <v>892</v>
      </c>
      <c r="C548" s="121" t="s">
        <v>28</v>
      </c>
      <c r="D548" s="122">
        <v>4451</v>
      </c>
      <c r="E548" s="123">
        <v>214.21</v>
      </c>
      <c r="F548" s="123">
        <v>271.89999999999998</v>
      </c>
      <c r="G548" s="124">
        <v>1210226.8999999999</v>
      </c>
      <c r="H548" s="125"/>
      <c r="I548" s="126">
        <v>0</v>
      </c>
    </row>
    <row r="549" spans="1:9" s="2" customFormat="1" ht="16.5">
      <c r="A549" s="119" t="s">
        <v>1175</v>
      </c>
      <c r="B549" s="120" t="s">
        <v>893</v>
      </c>
      <c r="C549" s="121" t="s">
        <v>28</v>
      </c>
      <c r="D549" s="122">
        <v>82</v>
      </c>
      <c r="E549" s="123">
        <v>217.21</v>
      </c>
      <c r="F549" s="123">
        <v>275.7</v>
      </c>
      <c r="G549" s="124">
        <v>22607.4</v>
      </c>
      <c r="H549" s="125"/>
      <c r="I549" s="126">
        <v>0</v>
      </c>
    </row>
    <row r="550" spans="1:9" s="2" customFormat="1" ht="24.75">
      <c r="A550" s="119" t="s">
        <v>1176</v>
      </c>
      <c r="B550" s="120" t="s">
        <v>894</v>
      </c>
      <c r="C550" s="121" t="s">
        <v>28</v>
      </c>
      <c r="D550" s="122">
        <v>773</v>
      </c>
      <c r="E550" s="123">
        <v>187.21</v>
      </c>
      <c r="F550" s="123">
        <v>237.63</v>
      </c>
      <c r="G550" s="124">
        <v>183687.99</v>
      </c>
      <c r="H550" s="125"/>
      <c r="I550" s="126">
        <v>0</v>
      </c>
    </row>
    <row r="551" spans="1:9" s="2" customFormat="1" ht="24.75">
      <c r="A551" s="119" t="s">
        <v>1177</v>
      </c>
      <c r="B551" s="120" t="s">
        <v>895</v>
      </c>
      <c r="C551" s="121" t="s">
        <v>28</v>
      </c>
      <c r="D551" s="122">
        <v>330</v>
      </c>
      <c r="E551" s="123">
        <v>199.21</v>
      </c>
      <c r="F551" s="123">
        <v>252.86</v>
      </c>
      <c r="G551" s="124">
        <v>83443.8</v>
      </c>
      <c r="H551" s="125"/>
      <c r="I551" s="126">
        <v>0</v>
      </c>
    </row>
    <row r="552" spans="1:9" s="2" customFormat="1" ht="24.75">
      <c r="A552" s="119" t="s">
        <v>1178</v>
      </c>
      <c r="B552" s="120" t="s">
        <v>896</v>
      </c>
      <c r="C552" s="121" t="s">
        <v>28</v>
      </c>
      <c r="D552" s="122">
        <v>65</v>
      </c>
      <c r="E552" s="123">
        <v>178.21</v>
      </c>
      <c r="F552" s="123">
        <v>226.2</v>
      </c>
      <c r="G552" s="124">
        <v>14703</v>
      </c>
      <c r="H552" s="125"/>
      <c r="I552" s="126">
        <v>0</v>
      </c>
    </row>
    <row r="553" spans="1:9" s="2" customFormat="1" ht="24.75">
      <c r="A553" s="119" t="s">
        <v>1179</v>
      </c>
      <c r="B553" s="120" t="s">
        <v>897</v>
      </c>
      <c r="C553" s="121" t="s">
        <v>28</v>
      </c>
      <c r="D553" s="122">
        <v>14</v>
      </c>
      <c r="E553" s="123">
        <v>114.21</v>
      </c>
      <c r="F553" s="123">
        <v>144.97</v>
      </c>
      <c r="G553" s="124">
        <v>2029.58</v>
      </c>
      <c r="H553" s="125"/>
      <c r="I553" s="126">
        <v>0</v>
      </c>
    </row>
    <row r="554" spans="1:9" s="2" customFormat="1" ht="24.75">
      <c r="A554" s="119" t="s">
        <v>1180</v>
      </c>
      <c r="B554" s="120" t="s">
        <v>898</v>
      </c>
      <c r="C554" s="121" t="s">
        <v>28</v>
      </c>
      <c r="D554" s="122">
        <v>121</v>
      </c>
      <c r="E554" s="123">
        <v>274.20999999999998</v>
      </c>
      <c r="F554" s="123">
        <v>348.05</v>
      </c>
      <c r="G554" s="124">
        <v>42114.05</v>
      </c>
      <c r="H554" s="125"/>
      <c r="I554" s="126">
        <v>0</v>
      </c>
    </row>
    <row r="555" spans="1:9" s="2" customFormat="1" ht="16.5">
      <c r="A555" s="119" t="s">
        <v>1181</v>
      </c>
      <c r="B555" s="120" t="s">
        <v>899</v>
      </c>
      <c r="C555" s="121" t="s">
        <v>28</v>
      </c>
      <c r="D555" s="122">
        <v>91</v>
      </c>
      <c r="E555" s="123">
        <v>329.21</v>
      </c>
      <c r="F555" s="123">
        <v>417.87</v>
      </c>
      <c r="G555" s="124">
        <v>38026.17</v>
      </c>
      <c r="H555" s="125"/>
      <c r="I555" s="126">
        <v>0</v>
      </c>
    </row>
    <row r="556" spans="1:9" s="2" customFormat="1" ht="24.75">
      <c r="A556" s="119" t="s">
        <v>1182</v>
      </c>
      <c r="B556" s="120" t="s">
        <v>900</v>
      </c>
      <c r="C556" s="121" t="s">
        <v>28</v>
      </c>
      <c r="D556" s="122">
        <v>3</v>
      </c>
      <c r="E556" s="123">
        <v>199.21</v>
      </c>
      <c r="F556" s="123">
        <v>252.86</v>
      </c>
      <c r="G556" s="124">
        <v>758.58</v>
      </c>
      <c r="H556" s="125"/>
      <c r="I556" s="126">
        <v>0</v>
      </c>
    </row>
    <row r="557" spans="1:9" s="2" customFormat="1" ht="24.75">
      <c r="A557" s="119" t="s">
        <v>1183</v>
      </c>
      <c r="B557" s="120" t="s">
        <v>901</v>
      </c>
      <c r="C557" s="121" t="s">
        <v>28</v>
      </c>
      <c r="D557" s="122">
        <v>11</v>
      </c>
      <c r="E557" s="123">
        <v>564.21</v>
      </c>
      <c r="F557" s="123">
        <v>716.15</v>
      </c>
      <c r="G557" s="124">
        <v>7877.65</v>
      </c>
      <c r="H557" s="125"/>
      <c r="I557" s="126">
        <v>0</v>
      </c>
    </row>
    <row r="558" spans="1:9" s="2" customFormat="1" ht="16.5">
      <c r="A558" s="119" t="s">
        <v>1184</v>
      </c>
      <c r="B558" s="120" t="s">
        <v>902</v>
      </c>
      <c r="C558" s="121" t="s">
        <v>28</v>
      </c>
      <c r="D558" s="122">
        <v>1100</v>
      </c>
      <c r="E558" s="123">
        <v>3.49</v>
      </c>
      <c r="F558" s="123">
        <v>4.43</v>
      </c>
      <c r="G558" s="124">
        <v>4873</v>
      </c>
      <c r="H558" s="125"/>
      <c r="I558" s="126">
        <v>0</v>
      </c>
    </row>
    <row r="559" spans="1:9" s="2" customFormat="1" ht="16.5">
      <c r="A559" s="119" t="s">
        <v>1185</v>
      </c>
      <c r="B559" s="120" t="s">
        <v>903</v>
      </c>
      <c r="C559" s="121" t="s">
        <v>28</v>
      </c>
      <c r="D559" s="122">
        <v>550</v>
      </c>
      <c r="E559" s="123">
        <v>27.15</v>
      </c>
      <c r="F559" s="123">
        <v>34.46</v>
      </c>
      <c r="G559" s="124">
        <v>18953</v>
      </c>
      <c r="H559" s="125"/>
      <c r="I559" s="126">
        <v>0</v>
      </c>
    </row>
    <row r="560" spans="1:9" s="2" customFormat="1" ht="16.5">
      <c r="A560" s="119" t="s">
        <v>1186</v>
      </c>
      <c r="B560" s="120" t="s">
        <v>904</v>
      </c>
      <c r="C560" s="121" t="s">
        <v>28</v>
      </c>
      <c r="D560" s="122">
        <v>39</v>
      </c>
      <c r="E560" s="123">
        <v>60.57</v>
      </c>
      <c r="F560" s="123">
        <v>76.88</v>
      </c>
      <c r="G560" s="124">
        <v>2998.32</v>
      </c>
      <c r="H560" s="125"/>
      <c r="I560" s="126">
        <v>0</v>
      </c>
    </row>
    <row r="561" spans="1:9" s="2" customFormat="1">
      <c r="A561" s="128" t="s">
        <v>175</v>
      </c>
      <c r="B561" s="129" t="s">
        <v>595</v>
      </c>
      <c r="C561" s="129"/>
      <c r="D561" s="129"/>
      <c r="E561" s="129"/>
      <c r="F561" s="130"/>
      <c r="G561" s="130"/>
      <c r="H561" s="130"/>
      <c r="I561" s="141"/>
    </row>
    <row r="562" spans="1:9" s="2" customFormat="1">
      <c r="A562" s="119"/>
      <c r="B562" s="120" t="s">
        <v>1187</v>
      </c>
      <c r="C562" s="121"/>
      <c r="D562" s="122"/>
      <c r="E562" s="123"/>
      <c r="F562" s="123"/>
      <c r="G562" s="124"/>
      <c r="H562" s="125"/>
      <c r="I562" s="126"/>
    </row>
    <row r="563" spans="1:9" s="2" customFormat="1" ht="16.5">
      <c r="A563" s="119" t="s">
        <v>1188</v>
      </c>
      <c r="B563" s="120" t="s">
        <v>905</v>
      </c>
      <c r="C563" s="121" t="s">
        <v>30</v>
      </c>
      <c r="D563" s="122">
        <v>198</v>
      </c>
      <c r="E563" s="123">
        <v>55.92</v>
      </c>
      <c r="F563" s="123">
        <v>70.98</v>
      </c>
      <c r="G563" s="124">
        <v>14054.04</v>
      </c>
      <c r="H563" s="125"/>
      <c r="I563" s="126">
        <v>0</v>
      </c>
    </row>
    <row r="564" spans="1:9" s="2" customFormat="1" ht="16.5">
      <c r="A564" s="119" t="s">
        <v>1189</v>
      </c>
      <c r="B564" s="120" t="s">
        <v>906</v>
      </c>
      <c r="C564" s="121" t="s">
        <v>30</v>
      </c>
      <c r="D564" s="122">
        <v>495</v>
      </c>
      <c r="E564" s="123">
        <v>20.9</v>
      </c>
      <c r="F564" s="123">
        <v>26.53</v>
      </c>
      <c r="G564" s="124">
        <v>13132.35</v>
      </c>
      <c r="H564" s="125"/>
      <c r="I564" s="126">
        <v>0</v>
      </c>
    </row>
    <row r="565" spans="1:9" s="2" customFormat="1" ht="16.5">
      <c r="A565" s="119" t="s">
        <v>1190</v>
      </c>
      <c r="B565" s="120" t="s">
        <v>907</v>
      </c>
      <c r="C565" s="121" t="s">
        <v>30</v>
      </c>
      <c r="D565" s="122">
        <v>165</v>
      </c>
      <c r="E565" s="123">
        <v>11.43</v>
      </c>
      <c r="F565" s="123">
        <v>14.51</v>
      </c>
      <c r="G565" s="124">
        <v>2394.15</v>
      </c>
      <c r="H565" s="125"/>
      <c r="I565" s="126">
        <v>0</v>
      </c>
    </row>
    <row r="566" spans="1:9" s="2" customFormat="1" ht="16.5">
      <c r="A566" s="119" t="s">
        <v>1191</v>
      </c>
      <c r="B566" s="120" t="s">
        <v>908</v>
      </c>
      <c r="C566" s="121" t="s">
        <v>30</v>
      </c>
      <c r="D566" s="122">
        <v>995</v>
      </c>
      <c r="E566" s="123">
        <v>8</v>
      </c>
      <c r="F566" s="123">
        <v>10.15</v>
      </c>
      <c r="G566" s="124">
        <v>10099.25</v>
      </c>
      <c r="H566" s="125"/>
      <c r="I566" s="126">
        <v>0</v>
      </c>
    </row>
    <row r="567" spans="1:9" s="2" customFormat="1" ht="16.5">
      <c r="A567" s="119" t="s">
        <v>1192</v>
      </c>
      <c r="B567" s="120" t="s">
        <v>909</v>
      </c>
      <c r="C567" s="121" t="s">
        <v>30</v>
      </c>
      <c r="D567" s="122">
        <v>402</v>
      </c>
      <c r="E567" s="123">
        <v>5.81</v>
      </c>
      <c r="F567" s="123">
        <v>7.37</v>
      </c>
      <c r="G567" s="124">
        <v>2962.74</v>
      </c>
      <c r="H567" s="125"/>
      <c r="I567" s="126">
        <v>0</v>
      </c>
    </row>
    <row r="568" spans="1:9" s="2" customFormat="1" ht="16.5">
      <c r="A568" s="119" t="s">
        <v>1193</v>
      </c>
      <c r="B568" s="120" t="s">
        <v>910</v>
      </c>
      <c r="C568" s="121" t="s">
        <v>30</v>
      </c>
      <c r="D568" s="122">
        <v>3767</v>
      </c>
      <c r="E568" s="123">
        <v>2.42</v>
      </c>
      <c r="F568" s="123">
        <v>3.07</v>
      </c>
      <c r="G568" s="124">
        <v>11564.69</v>
      </c>
      <c r="H568" s="125"/>
      <c r="I568" s="126">
        <v>0</v>
      </c>
    </row>
    <row r="569" spans="1:9" s="2" customFormat="1" ht="16.5">
      <c r="A569" s="119" t="s">
        <v>1194</v>
      </c>
      <c r="B569" s="120" t="s">
        <v>911</v>
      </c>
      <c r="C569" s="121" t="s">
        <v>30</v>
      </c>
      <c r="D569" s="122">
        <v>9729</v>
      </c>
      <c r="E569" s="123">
        <v>1.91</v>
      </c>
      <c r="F569" s="123">
        <v>2.42</v>
      </c>
      <c r="G569" s="124">
        <v>23544.18</v>
      </c>
      <c r="H569" s="125"/>
      <c r="I569" s="126">
        <v>0</v>
      </c>
    </row>
    <row r="570" spans="1:9" s="2" customFormat="1">
      <c r="A570" s="119"/>
      <c r="B570" s="120" t="s">
        <v>912</v>
      </c>
      <c r="C570" s="121"/>
      <c r="D570" s="122"/>
      <c r="E570" s="123"/>
      <c r="F570" s="123"/>
      <c r="G570" s="124"/>
      <c r="H570" s="125"/>
      <c r="I570" s="126"/>
    </row>
    <row r="571" spans="1:9" s="2" customFormat="1" ht="16.5">
      <c r="A571" s="119" t="s">
        <v>1195</v>
      </c>
      <c r="B571" s="120" t="s">
        <v>913</v>
      </c>
      <c r="C571" s="121" t="s">
        <v>30</v>
      </c>
      <c r="D571" s="122">
        <v>60</v>
      </c>
      <c r="E571" s="123">
        <v>85.71</v>
      </c>
      <c r="F571" s="123">
        <v>108.79</v>
      </c>
      <c r="G571" s="124">
        <v>6527.4</v>
      </c>
      <c r="H571" s="125"/>
      <c r="I571" s="126">
        <v>0</v>
      </c>
    </row>
    <row r="572" spans="1:9" s="2" customFormat="1" ht="16.5">
      <c r="A572" s="119" t="s">
        <v>1196</v>
      </c>
      <c r="B572" s="120" t="s">
        <v>914</v>
      </c>
      <c r="C572" s="121" t="s">
        <v>30</v>
      </c>
      <c r="D572" s="122">
        <v>150</v>
      </c>
      <c r="E572" s="123">
        <v>40.43</v>
      </c>
      <c r="F572" s="123">
        <v>51.32</v>
      </c>
      <c r="G572" s="124">
        <v>7698</v>
      </c>
      <c r="H572" s="125"/>
      <c r="I572" s="126">
        <v>0</v>
      </c>
    </row>
    <row r="573" spans="1:9" s="2" customFormat="1" ht="16.5">
      <c r="A573" s="119" t="s">
        <v>1197</v>
      </c>
      <c r="B573" s="120" t="s">
        <v>915</v>
      </c>
      <c r="C573" s="121" t="s">
        <v>30</v>
      </c>
      <c r="D573" s="122">
        <v>309</v>
      </c>
      <c r="E573" s="123">
        <v>28.05</v>
      </c>
      <c r="F573" s="123">
        <v>35.6</v>
      </c>
      <c r="G573" s="124">
        <v>11000.4</v>
      </c>
      <c r="H573" s="125"/>
      <c r="I573" s="126">
        <v>0</v>
      </c>
    </row>
    <row r="574" spans="1:9" s="2" customFormat="1" ht="16.5">
      <c r="A574" s="119" t="s">
        <v>1198</v>
      </c>
      <c r="B574" s="120" t="s">
        <v>916</v>
      </c>
      <c r="C574" s="121" t="s">
        <v>30</v>
      </c>
      <c r="D574" s="122">
        <v>888</v>
      </c>
      <c r="E574" s="123">
        <v>21.8</v>
      </c>
      <c r="F574" s="123">
        <v>27.67</v>
      </c>
      <c r="G574" s="124">
        <v>24570.959999999999</v>
      </c>
      <c r="H574" s="125"/>
      <c r="I574" s="126">
        <v>0</v>
      </c>
    </row>
    <row r="575" spans="1:9" s="2" customFormat="1">
      <c r="A575" s="128" t="s">
        <v>692</v>
      </c>
      <c r="B575" s="129" t="s">
        <v>1042</v>
      </c>
      <c r="C575" s="129"/>
      <c r="D575" s="129"/>
      <c r="E575" s="129"/>
      <c r="F575" s="130"/>
      <c r="G575" s="130"/>
      <c r="H575" s="130"/>
      <c r="I575" s="141"/>
    </row>
    <row r="576" spans="1:9" s="2" customFormat="1">
      <c r="A576" s="119"/>
      <c r="B576" s="120" t="s">
        <v>677</v>
      </c>
      <c r="C576" s="121"/>
      <c r="D576" s="122"/>
      <c r="E576" s="123"/>
      <c r="F576" s="123"/>
      <c r="G576" s="124"/>
      <c r="H576" s="125"/>
      <c r="I576" s="126"/>
    </row>
    <row r="577" spans="1:9" s="2" customFormat="1" ht="90.75">
      <c r="A577" s="119" t="s">
        <v>1488</v>
      </c>
      <c r="B577" s="120" t="s">
        <v>1199</v>
      </c>
      <c r="C577" s="121" t="s">
        <v>28</v>
      </c>
      <c r="D577" s="122">
        <v>1</v>
      </c>
      <c r="E577" s="123">
        <v>70596.960000000006</v>
      </c>
      <c r="F577" s="123">
        <v>89608.72</v>
      </c>
      <c r="G577" s="124">
        <v>89608.72</v>
      </c>
      <c r="H577" s="125"/>
      <c r="I577" s="126">
        <v>0</v>
      </c>
    </row>
    <row r="578" spans="1:9" s="2" customFormat="1">
      <c r="A578" s="119"/>
      <c r="B578" s="120" t="s">
        <v>617</v>
      </c>
      <c r="C578" s="121"/>
      <c r="D578" s="122"/>
      <c r="E578" s="123"/>
      <c r="F578" s="123"/>
      <c r="G578" s="124"/>
      <c r="H578" s="125"/>
      <c r="I578" s="126"/>
    </row>
    <row r="579" spans="1:9" s="2" customFormat="1" ht="57.75">
      <c r="A579" s="119" t="s">
        <v>1489</v>
      </c>
      <c r="B579" s="120" t="s">
        <v>1200</v>
      </c>
      <c r="C579" s="121" t="s">
        <v>28</v>
      </c>
      <c r="D579" s="122">
        <v>1</v>
      </c>
      <c r="E579" s="123">
        <v>75822.63</v>
      </c>
      <c r="F579" s="123">
        <v>96241.66</v>
      </c>
      <c r="G579" s="124">
        <v>96241.66</v>
      </c>
      <c r="H579" s="125"/>
      <c r="I579" s="126">
        <v>0</v>
      </c>
    </row>
    <row r="580" spans="1:9" s="2" customFormat="1">
      <c r="A580" s="119"/>
      <c r="B580" s="120" t="s">
        <v>171</v>
      </c>
      <c r="C580" s="121"/>
      <c r="D580" s="122"/>
      <c r="E580" s="123"/>
      <c r="F580" s="123"/>
      <c r="G580" s="124"/>
      <c r="H580" s="125"/>
      <c r="I580" s="126"/>
    </row>
    <row r="581" spans="1:9" s="2" customFormat="1" ht="74.25">
      <c r="A581" s="119" t="s">
        <v>1490</v>
      </c>
      <c r="B581" s="120" t="s">
        <v>1201</v>
      </c>
      <c r="C581" s="121" t="s">
        <v>28</v>
      </c>
      <c r="D581" s="122">
        <v>1</v>
      </c>
      <c r="E581" s="123">
        <v>13354.81</v>
      </c>
      <c r="F581" s="123">
        <v>16951.259999999998</v>
      </c>
      <c r="G581" s="124">
        <v>16951.259999999998</v>
      </c>
      <c r="H581" s="125"/>
      <c r="I581" s="126">
        <v>0</v>
      </c>
    </row>
    <row r="582" spans="1:9" s="2" customFormat="1" ht="74.25">
      <c r="A582" s="119" t="s">
        <v>1491</v>
      </c>
      <c r="B582" s="120" t="s">
        <v>1202</v>
      </c>
      <c r="C582" s="121" t="s">
        <v>28</v>
      </c>
      <c r="D582" s="122">
        <v>1</v>
      </c>
      <c r="E582" s="123">
        <v>6998.64</v>
      </c>
      <c r="F582" s="123">
        <v>8883.3700000000008</v>
      </c>
      <c r="G582" s="124">
        <v>8883.3700000000008</v>
      </c>
      <c r="H582" s="125"/>
      <c r="I582" s="126">
        <v>0</v>
      </c>
    </row>
    <row r="583" spans="1:9" s="2" customFormat="1" ht="90.75">
      <c r="A583" s="119" t="s">
        <v>1492</v>
      </c>
      <c r="B583" s="120" t="s">
        <v>1203</v>
      </c>
      <c r="C583" s="121" t="s">
        <v>28</v>
      </c>
      <c r="D583" s="122">
        <v>12</v>
      </c>
      <c r="E583" s="123">
        <v>21475.98</v>
      </c>
      <c r="F583" s="123">
        <v>27259.46</v>
      </c>
      <c r="G583" s="124">
        <v>327113.52</v>
      </c>
      <c r="H583" s="125"/>
      <c r="I583" s="126">
        <v>0</v>
      </c>
    </row>
    <row r="584" spans="1:9" s="2" customFormat="1" ht="82.5">
      <c r="A584" s="119" t="s">
        <v>1493</v>
      </c>
      <c r="B584" s="120" t="s">
        <v>1204</v>
      </c>
      <c r="C584" s="121" t="s">
        <v>28</v>
      </c>
      <c r="D584" s="122">
        <v>5</v>
      </c>
      <c r="E584" s="123">
        <v>24034.959999999999</v>
      </c>
      <c r="F584" s="123">
        <v>30507.57</v>
      </c>
      <c r="G584" s="124">
        <v>152537.85</v>
      </c>
      <c r="H584" s="125"/>
      <c r="I584" s="126">
        <v>0</v>
      </c>
    </row>
    <row r="585" spans="1:9" s="2" customFormat="1" ht="74.25">
      <c r="A585" s="119" t="s">
        <v>1494</v>
      </c>
      <c r="B585" s="120" t="s">
        <v>1205</v>
      </c>
      <c r="C585" s="121" t="s">
        <v>28</v>
      </c>
      <c r="D585" s="122">
        <v>1</v>
      </c>
      <c r="E585" s="123">
        <v>19740.71</v>
      </c>
      <c r="F585" s="123">
        <v>25056.880000000001</v>
      </c>
      <c r="G585" s="124">
        <v>25056.880000000001</v>
      </c>
      <c r="H585" s="125"/>
      <c r="I585" s="126">
        <v>0</v>
      </c>
    </row>
    <row r="586" spans="1:9">
      <c r="A586" s="128"/>
      <c r="B586" s="224" t="s">
        <v>36</v>
      </c>
      <c r="C586" s="224"/>
      <c r="D586" s="224"/>
      <c r="E586" s="143"/>
      <c r="F586" s="143"/>
      <c r="G586" s="144">
        <v>13230820.09</v>
      </c>
      <c r="H586" s="143"/>
      <c r="I586" s="145">
        <v>0</v>
      </c>
    </row>
    <row r="587" spans="1:9">
      <c r="A587" s="128" t="s">
        <v>176</v>
      </c>
      <c r="B587" s="129" t="s">
        <v>619</v>
      </c>
      <c r="C587" s="129"/>
      <c r="D587" s="129"/>
      <c r="E587" s="129"/>
      <c r="F587" s="129"/>
      <c r="G587" s="130"/>
      <c r="H587" s="129"/>
      <c r="I587" s="141"/>
    </row>
    <row r="588" spans="1:9" s="2" customFormat="1" ht="16.5">
      <c r="A588" s="119"/>
      <c r="B588" s="120" t="s">
        <v>917</v>
      </c>
      <c r="C588" s="121"/>
      <c r="D588" s="122"/>
      <c r="E588" s="123"/>
      <c r="F588" s="123"/>
      <c r="G588" s="124"/>
      <c r="H588" s="125"/>
      <c r="I588" s="126"/>
    </row>
    <row r="589" spans="1:9" s="2" customFormat="1" ht="16.5">
      <c r="A589" s="119" t="s">
        <v>1495</v>
      </c>
      <c r="B589" s="120" t="s">
        <v>954</v>
      </c>
      <c r="C589" s="121" t="s">
        <v>28</v>
      </c>
      <c r="D589" s="122">
        <v>16</v>
      </c>
      <c r="E589" s="123">
        <v>192.77</v>
      </c>
      <c r="F589" s="123">
        <v>244.68</v>
      </c>
      <c r="G589" s="124">
        <v>3914.88</v>
      </c>
      <c r="H589" s="125"/>
      <c r="I589" s="126">
        <v>0</v>
      </c>
    </row>
    <row r="590" spans="1:9" s="2" customFormat="1" ht="16.5">
      <c r="A590" s="119" t="s">
        <v>1496</v>
      </c>
      <c r="B590" s="120" t="s">
        <v>955</v>
      </c>
      <c r="C590" s="121" t="s">
        <v>28</v>
      </c>
      <c r="D590" s="122">
        <v>1</v>
      </c>
      <c r="E590" s="123">
        <v>1798.89</v>
      </c>
      <c r="F590" s="123">
        <v>2283.33</v>
      </c>
      <c r="G590" s="124">
        <v>2283.33</v>
      </c>
      <c r="H590" s="125"/>
      <c r="I590" s="126">
        <v>0</v>
      </c>
    </row>
    <row r="591" spans="1:9" s="2" customFormat="1" ht="24.75">
      <c r="A591" s="119" t="s">
        <v>1497</v>
      </c>
      <c r="B591" s="120" t="s">
        <v>953</v>
      </c>
      <c r="C591" s="121" t="s">
        <v>28</v>
      </c>
      <c r="D591" s="122">
        <v>446</v>
      </c>
      <c r="E591" s="123">
        <v>2215.9299999999998</v>
      </c>
      <c r="F591" s="123">
        <v>2812.68</v>
      </c>
      <c r="G591" s="124">
        <v>1254455.28</v>
      </c>
      <c r="H591" s="125"/>
      <c r="I591" s="126">
        <v>0</v>
      </c>
    </row>
    <row r="592" spans="1:9" s="2" customFormat="1" ht="24.75">
      <c r="A592" s="119" t="s">
        <v>1498</v>
      </c>
      <c r="B592" s="120" t="s">
        <v>962</v>
      </c>
      <c r="C592" s="121" t="s">
        <v>28</v>
      </c>
      <c r="D592" s="122">
        <v>42</v>
      </c>
      <c r="E592" s="123">
        <v>1818.24</v>
      </c>
      <c r="F592" s="123">
        <v>2307.89</v>
      </c>
      <c r="G592" s="124">
        <v>96931.38</v>
      </c>
      <c r="H592" s="125"/>
      <c r="I592" s="126">
        <v>0</v>
      </c>
    </row>
    <row r="593" spans="1:9" s="2" customFormat="1" ht="24.75">
      <c r="A593" s="119" t="s">
        <v>1499</v>
      </c>
      <c r="B593" s="120" t="s">
        <v>961</v>
      </c>
      <c r="C593" s="121" t="s">
        <v>28</v>
      </c>
      <c r="D593" s="122">
        <v>317</v>
      </c>
      <c r="E593" s="123">
        <v>1567.73</v>
      </c>
      <c r="F593" s="123">
        <v>1989.92</v>
      </c>
      <c r="G593" s="124">
        <v>630804.64</v>
      </c>
      <c r="H593" s="125"/>
      <c r="I593" s="126">
        <v>0</v>
      </c>
    </row>
    <row r="594" spans="1:9" s="2" customFormat="1" ht="24.75">
      <c r="A594" s="119" t="s">
        <v>1500</v>
      </c>
      <c r="B594" s="120" t="s">
        <v>960</v>
      </c>
      <c r="C594" s="121" t="s">
        <v>28</v>
      </c>
      <c r="D594" s="122">
        <v>127</v>
      </c>
      <c r="E594" s="123">
        <v>1227.52</v>
      </c>
      <c r="F594" s="123">
        <v>1558.09</v>
      </c>
      <c r="G594" s="124">
        <v>197877.43</v>
      </c>
      <c r="H594" s="125"/>
      <c r="I594" s="126">
        <v>0</v>
      </c>
    </row>
    <row r="595" spans="1:9" s="2" customFormat="1" ht="24.75">
      <c r="A595" s="119" t="s">
        <v>1501</v>
      </c>
      <c r="B595" s="120" t="s">
        <v>959</v>
      </c>
      <c r="C595" s="121" t="s">
        <v>28</v>
      </c>
      <c r="D595" s="122">
        <v>77</v>
      </c>
      <c r="E595" s="123">
        <v>1080.6500000000001</v>
      </c>
      <c r="F595" s="123">
        <v>1371.67</v>
      </c>
      <c r="G595" s="124">
        <v>105618.59</v>
      </c>
      <c r="H595" s="125"/>
      <c r="I595" s="126">
        <v>0</v>
      </c>
    </row>
    <row r="596" spans="1:9" s="2" customFormat="1" ht="24.75">
      <c r="A596" s="119" t="s">
        <v>1502</v>
      </c>
      <c r="B596" s="120" t="s">
        <v>958</v>
      </c>
      <c r="C596" s="121" t="s">
        <v>28</v>
      </c>
      <c r="D596" s="122">
        <v>50</v>
      </c>
      <c r="E596" s="123">
        <v>540.91</v>
      </c>
      <c r="F596" s="123">
        <v>686.58</v>
      </c>
      <c r="G596" s="124">
        <v>34329</v>
      </c>
      <c r="H596" s="125"/>
      <c r="I596" s="126">
        <v>0</v>
      </c>
    </row>
    <row r="597" spans="1:9" s="2" customFormat="1" ht="24.75">
      <c r="A597" s="119" t="s">
        <v>1503</v>
      </c>
      <c r="B597" s="120" t="s">
        <v>976</v>
      </c>
      <c r="C597" s="121" t="s">
        <v>28</v>
      </c>
      <c r="D597" s="122">
        <v>181</v>
      </c>
      <c r="E597" s="123">
        <v>353.13</v>
      </c>
      <c r="F597" s="123">
        <v>448.23</v>
      </c>
      <c r="G597" s="124">
        <v>81129.63</v>
      </c>
      <c r="H597" s="125"/>
      <c r="I597" s="126">
        <v>0</v>
      </c>
    </row>
    <row r="598" spans="1:9" s="2" customFormat="1" ht="24.75">
      <c r="A598" s="119" t="s">
        <v>1504</v>
      </c>
      <c r="B598" s="120" t="s">
        <v>975</v>
      </c>
      <c r="C598" s="121" t="s">
        <v>28</v>
      </c>
      <c r="D598" s="122">
        <v>25</v>
      </c>
      <c r="E598" s="123">
        <v>294.52999999999997</v>
      </c>
      <c r="F598" s="123">
        <v>373.85</v>
      </c>
      <c r="G598" s="124">
        <v>9346.25</v>
      </c>
      <c r="H598" s="125"/>
      <c r="I598" s="126">
        <v>0</v>
      </c>
    </row>
    <row r="599" spans="1:9" s="2" customFormat="1" ht="16.5">
      <c r="A599" s="119" t="s">
        <v>1505</v>
      </c>
      <c r="B599" s="120" t="s">
        <v>956</v>
      </c>
      <c r="C599" s="121" t="s">
        <v>28</v>
      </c>
      <c r="D599" s="122">
        <v>9</v>
      </c>
      <c r="E599" s="123">
        <v>461.78</v>
      </c>
      <c r="F599" s="123">
        <v>586.14</v>
      </c>
      <c r="G599" s="124">
        <v>5275.26</v>
      </c>
      <c r="H599" s="125"/>
      <c r="I599" s="126">
        <v>0</v>
      </c>
    </row>
    <row r="600" spans="1:9" s="2" customFormat="1" ht="16.5">
      <c r="A600" s="119" t="s">
        <v>1506</v>
      </c>
      <c r="B600" s="120" t="s">
        <v>957</v>
      </c>
      <c r="C600" s="121" t="s">
        <v>28</v>
      </c>
      <c r="D600" s="122">
        <v>2</v>
      </c>
      <c r="E600" s="123">
        <v>414.24</v>
      </c>
      <c r="F600" s="123">
        <v>525.79</v>
      </c>
      <c r="G600" s="124">
        <v>1051.58</v>
      </c>
      <c r="H600" s="125"/>
      <c r="I600" s="126">
        <v>0</v>
      </c>
    </row>
    <row r="601" spans="1:9" s="2" customFormat="1" ht="16.5">
      <c r="A601" s="119" t="s">
        <v>1507</v>
      </c>
      <c r="B601" s="120" t="s">
        <v>974</v>
      </c>
      <c r="C601" s="121" t="s">
        <v>28</v>
      </c>
      <c r="D601" s="122">
        <v>14</v>
      </c>
      <c r="E601" s="123">
        <v>810.34</v>
      </c>
      <c r="F601" s="123">
        <v>1028.56</v>
      </c>
      <c r="G601" s="124">
        <v>14399.84</v>
      </c>
      <c r="H601" s="125"/>
      <c r="I601" s="126">
        <v>0</v>
      </c>
    </row>
    <row r="602" spans="1:9" s="2" customFormat="1" ht="16.5">
      <c r="A602" s="119" t="s">
        <v>1508</v>
      </c>
      <c r="B602" s="120" t="s">
        <v>973</v>
      </c>
      <c r="C602" s="121" t="s">
        <v>28</v>
      </c>
      <c r="D602" s="122">
        <v>7</v>
      </c>
      <c r="E602" s="123">
        <v>514.14</v>
      </c>
      <c r="F602" s="123">
        <v>652.6</v>
      </c>
      <c r="G602" s="124">
        <v>4568.2</v>
      </c>
      <c r="H602" s="125"/>
      <c r="I602" s="126">
        <v>0</v>
      </c>
    </row>
    <row r="603" spans="1:9" s="2" customFormat="1" ht="16.5">
      <c r="A603" s="119" t="s">
        <v>1509</v>
      </c>
      <c r="B603" s="120" t="s">
        <v>972</v>
      </c>
      <c r="C603" s="121" t="s">
        <v>28</v>
      </c>
      <c r="D603" s="122">
        <v>7</v>
      </c>
      <c r="E603" s="123">
        <v>414.24</v>
      </c>
      <c r="F603" s="123">
        <v>525.79</v>
      </c>
      <c r="G603" s="124">
        <v>3680.53</v>
      </c>
      <c r="H603" s="125"/>
      <c r="I603" s="126">
        <v>0</v>
      </c>
    </row>
    <row r="604" spans="1:9" s="2" customFormat="1" ht="16.5">
      <c r="A604" s="119" t="s">
        <v>1510</v>
      </c>
      <c r="B604" s="120" t="s">
        <v>971</v>
      </c>
      <c r="C604" s="121" t="s">
        <v>28</v>
      </c>
      <c r="D604" s="122">
        <v>1</v>
      </c>
      <c r="E604" s="123">
        <v>514.14</v>
      </c>
      <c r="F604" s="123">
        <v>652.6</v>
      </c>
      <c r="G604" s="124">
        <v>652.6</v>
      </c>
      <c r="H604" s="125"/>
      <c r="I604" s="126">
        <v>0</v>
      </c>
    </row>
    <row r="605" spans="1:9" s="2" customFormat="1" ht="16.5">
      <c r="A605" s="119" t="s">
        <v>1511</v>
      </c>
      <c r="B605" s="120" t="s">
        <v>970</v>
      </c>
      <c r="C605" s="121" t="s">
        <v>28</v>
      </c>
      <c r="D605" s="122">
        <v>1</v>
      </c>
      <c r="E605" s="123">
        <v>294.52999999999997</v>
      </c>
      <c r="F605" s="123">
        <v>373.85</v>
      </c>
      <c r="G605" s="124">
        <v>373.85</v>
      </c>
      <c r="H605" s="125"/>
      <c r="I605" s="126">
        <v>0</v>
      </c>
    </row>
    <row r="606" spans="1:9" s="2" customFormat="1" ht="24.75">
      <c r="A606" s="119" t="s">
        <v>1512</v>
      </c>
      <c r="B606" s="120" t="s">
        <v>969</v>
      </c>
      <c r="C606" s="121" t="s">
        <v>28</v>
      </c>
      <c r="D606" s="122">
        <v>99</v>
      </c>
      <c r="E606" s="123">
        <v>834.77</v>
      </c>
      <c r="F606" s="123">
        <v>1059.57</v>
      </c>
      <c r="G606" s="124">
        <v>104897.43</v>
      </c>
      <c r="H606" s="125"/>
      <c r="I606" s="126">
        <v>0</v>
      </c>
    </row>
    <row r="607" spans="1:9" s="2" customFormat="1" ht="24.75">
      <c r="A607" s="119" t="s">
        <v>1513</v>
      </c>
      <c r="B607" s="120" t="s">
        <v>968</v>
      </c>
      <c r="C607" s="121" t="s">
        <v>28</v>
      </c>
      <c r="D607" s="122">
        <v>99</v>
      </c>
      <c r="E607" s="123">
        <v>1068.0999999999999</v>
      </c>
      <c r="F607" s="123">
        <v>1355.74</v>
      </c>
      <c r="G607" s="124">
        <v>134218.26</v>
      </c>
      <c r="H607" s="125"/>
      <c r="I607" s="126">
        <v>0</v>
      </c>
    </row>
    <row r="608" spans="1:9" s="2" customFormat="1" ht="24.75">
      <c r="A608" s="119" t="s">
        <v>1514</v>
      </c>
      <c r="B608" s="120" t="s">
        <v>968</v>
      </c>
      <c r="C608" s="121" t="s">
        <v>28</v>
      </c>
      <c r="D608" s="122">
        <v>26</v>
      </c>
      <c r="E608" s="123">
        <v>1068.0999999999999</v>
      </c>
      <c r="F608" s="123">
        <v>1355.74</v>
      </c>
      <c r="G608" s="124">
        <v>35249.24</v>
      </c>
      <c r="H608" s="125"/>
      <c r="I608" s="126">
        <v>0</v>
      </c>
    </row>
    <row r="609" spans="1:9" s="2" customFormat="1" ht="24.75">
      <c r="A609" s="119" t="s">
        <v>1515</v>
      </c>
      <c r="B609" s="120" t="s">
        <v>967</v>
      </c>
      <c r="C609" s="121" t="s">
        <v>28</v>
      </c>
      <c r="D609" s="122">
        <v>11</v>
      </c>
      <c r="E609" s="123">
        <v>661.47</v>
      </c>
      <c r="F609" s="123">
        <v>839.6</v>
      </c>
      <c r="G609" s="124">
        <v>9235.6</v>
      </c>
      <c r="H609" s="125"/>
      <c r="I609" s="126">
        <v>0</v>
      </c>
    </row>
    <row r="610" spans="1:9" s="2" customFormat="1" ht="24.75">
      <c r="A610" s="119" t="s">
        <v>1516</v>
      </c>
      <c r="B610" s="120" t="s">
        <v>966</v>
      </c>
      <c r="C610" s="121" t="s">
        <v>28</v>
      </c>
      <c r="D610" s="122">
        <v>89</v>
      </c>
      <c r="E610" s="123">
        <v>802.83</v>
      </c>
      <c r="F610" s="123">
        <v>1019.03</v>
      </c>
      <c r="G610" s="124">
        <v>90693.67</v>
      </c>
      <c r="H610" s="125"/>
      <c r="I610" s="126">
        <v>0</v>
      </c>
    </row>
    <row r="611" spans="1:9" s="2" customFormat="1" ht="24.75">
      <c r="A611" s="119" t="s">
        <v>1517</v>
      </c>
      <c r="B611" s="120" t="s">
        <v>965</v>
      </c>
      <c r="C611" s="121" t="s">
        <v>28</v>
      </c>
      <c r="D611" s="122">
        <v>9</v>
      </c>
      <c r="E611" s="123">
        <v>897.42</v>
      </c>
      <c r="F611" s="123">
        <v>1139.0999999999999</v>
      </c>
      <c r="G611" s="124">
        <v>10251.9</v>
      </c>
      <c r="H611" s="125"/>
      <c r="I611" s="126">
        <v>0</v>
      </c>
    </row>
    <row r="612" spans="1:9" s="2" customFormat="1" ht="24.75">
      <c r="A612" s="119" t="s">
        <v>1518</v>
      </c>
      <c r="B612" s="120" t="s">
        <v>964</v>
      </c>
      <c r="C612" s="121" t="s">
        <v>28</v>
      </c>
      <c r="D612" s="122">
        <v>48</v>
      </c>
      <c r="E612" s="123">
        <v>1282.8599999999999</v>
      </c>
      <c r="F612" s="123">
        <v>1628.33</v>
      </c>
      <c r="G612" s="124">
        <v>78159.839999999997</v>
      </c>
      <c r="H612" s="125"/>
      <c r="I612" s="126">
        <v>0</v>
      </c>
    </row>
    <row r="613" spans="1:9" s="2" customFormat="1" ht="24.75">
      <c r="A613" s="119" t="s">
        <v>1519</v>
      </c>
      <c r="B613" s="120" t="s">
        <v>963</v>
      </c>
      <c r="C613" s="121" t="s">
        <v>28</v>
      </c>
      <c r="D613" s="122">
        <v>1</v>
      </c>
      <c r="E613" s="123">
        <v>1431.33</v>
      </c>
      <c r="F613" s="123">
        <v>1816.79</v>
      </c>
      <c r="G613" s="124">
        <v>1816.79</v>
      </c>
      <c r="H613" s="125"/>
      <c r="I613" s="126">
        <v>0</v>
      </c>
    </row>
    <row r="614" spans="1:9" s="2" customFormat="1" ht="24.75">
      <c r="A614" s="119" t="s">
        <v>1520</v>
      </c>
      <c r="B614" s="120" t="s">
        <v>977</v>
      </c>
      <c r="C614" s="121" t="s">
        <v>28</v>
      </c>
      <c r="D614" s="122">
        <v>1</v>
      </c>
      <c r="E614" s="123">
        <v>1042.8499999999999</v>
      </c>
      <c r="F614" s="123">
        <v>1323.69</v>
      </c>
      <c r="G614" s="124">
        <v>1323.69</v>
      </c>
      <c r="H614" s="125"/>
      <c r="I614" s="126">
        <v>0</v>
      </c>
    </row>
    <row r="615" spans="1:9" s="2" customFormat="1" ht="16.5">
      <c r="A615" s="119" t="s">
        <v>1521</v>
      </c>
      <c r="B615" s="120" t="s">
        <v>978</v>
      </c>
      <c r="C615" s="121" t="s">
        <v>28</v>
      </c>
      <c r="D615" s="122">
        <v>67</v>
      </c>
      <c r="E615" s="123">
        <v>171.49</v>
      </c>
      <c r="F615" s="123">
        <v>217.67</v>
      </c>
      <c r="G615" s="124">
        <v>14583.89</v>
      </c>
      <c r="H615" s="125"/>
      <c r="I615" s="126">
        <v>0</v>
      </c>
    </row>
    <row r="616" spans="1:9" s="2" customFormat="1" ht="16.5">
      <c r="A616" s="119" t="s">
        <v>1522</v>
      </c>
      <c r="B616" s="120" t="s">
        <v>979</v>
      </c>
      <c r="C616" s="121" t="s">
        <v>28</v>
      </c>
      <c r="D616" s="122">
        <v>53</v>
      </c>
      <c r="E616" s="123">
        <v>137.55000000000001</v>
      </c>
      <c r="F616" s="123">
        <v>174.59</v>
      </c>
      <c r="G616" s="124">
        <v>9253.27</v>
      </c>
      <c r="H616" s="125"/>
      <c r="I616" s="126">
        <v>0</v>
      </c>
    </row>
    <row r="617" spans="1:9" s="2" customFormat="1" ht="16.5">
      <c r="A617" s="119" t="s">
        <v>1523</v>
      </c>
      <c r="B617" s="120" t="s">
        <v>980</v>
      </c>
      <c r="C617" s="121" t="s">
        <v>28</v>
      </c>
      <c r="D617" s="122">
        <v>8</v>
      </c>
      <c r="E617" s="123">
        <v>389.33</v>
      </c>
      <c r="F617" s="123">
        <v>494.18</v>
      </c>
      <c r="G617" s="124">
        <v>3953.44</v>
      </c>
      <c r="H617" s="125"/>
      <c r="I617" s="126">
        <v>0</v>
      </c>
    </row>
    <row r="618" spans="1:9" s="2" customFormat="1" ht="16.5">
      <c r="A618" s="119" t="s">
        <v>1524</v>
      </c>
      <c r="B618" s="120" t="s">
        <v>981</v>
      </c>
      <c r="C618" s="121" t="s">
        <v>28</v>
      </c>
      <c r="D618" s="122">
        <v>20</v>
      </c>
      <c r="E618" s="123">
        <v>379.78</v>
      </c>
      <c r="F618" s="123">
        <v>482.05</v>
      </c>
      <c r="G618" s="124">
        <v>9641</v>
      </c>
      <c r="H618" s="125"/>
      <c r="I618" s="126">
        <v>0</v>
      </c>
    </row>
    <row r="619" spans="1:9" s="2" customFormat="1" ht="16.5">
      <c r="A619" s="119" t="s">
        <v>1525</v>
      </c>
      <c r="B619" s="120" t="s">
        <v>982</v>
      </c>
      <c r="C619" s="121" t="s">
        <v>28</v>
      </c>
      <c r="D619" s="122">
        <v>5</v>
      </c>
      <c r="E619" s="123">
        <v>783.16</v>
      </c>
      <c r="F619" s="123">
        <v>994.06</v>
      </c>
      <c r="G619" s="124">
        <v>4970.3</v>
      </c>
      <c r="H619" s="125"/>
      <c r="I619" s="126">
        <v>0</v>
      </c>
    </row>
    <row r="620" spans="1:9" s="2" customFormat="1" ht="16.5">
      <c r="A620" s="119" t="s">
        <v>1526</v>
      </c>
      <c r="B620" s="120" t="s">
        <v>983</v>
      </c>
      <c r="C620" s="121" t="s">
        <v>28</v>
      </c>
      <c r="D620" s="122">
        <v>10</v>
      </c>
      <c r="E620" s="123">
        <v>585.14</v>
      </c>
      <c r="F620" s="123">
        <v>742.72</v>
      </c>
      <c r="G620" s="124">
        <v>7427.2</v>
      </c>
      <c r="H620" s="125"/>
      <c r="I620" s="126">
        <v>0</v>
      </c>
    </row>
    <row r="621" spans="1:9" s="2" customFormat="1" ht="16.5">
      <c r="A621" s="119" t="s">
        <v>1527</v>
      </c>
      <c r="B621" s="120" t="s">
        <v>984</v>
      </c>
      <c r="C621" s="121" t="s">
        <v>28</v>
      </c>
      <c r="D621" s="122">
        <v>1</v>
      </c>
      <c r="E621" s="123">
        <v>2425.5700000000002</v>
      </c>
      <c r="F621" s="123">
        <v>3078.78</v>
      </c>
      <c r="G621" s="124">
        <v>3078.78</v>
      </c>
      <c r="H621" s="125"/>
      <c r="I621" s="126">
        <v>0</v>
      </c>
    </row>
    <row r="622" spans="1:9" s="2" customFormat="1" ht="16.5">
      <c r="A622" s="119" t="s">
        <v>1528</v>
      </c>
      <c r="B622" s="120" t="s">
        <v>985</v>
      </c>
      <c r="C622" s="121" t="s">
        <v>28</v>
      </c>
      <c r="D622" s="122">
        <v>3</v>
      </c>
      <c r="E622" s="123">
        <v>2839.57</v>
      </c>
      <c r="F622" s="123">
        <v>3604.27</v>
      </c>
      <c r="G622" s="124">
        <v>10812.81</v>
      </c>
      <c r="H622" s="125"/>
      <c r="I622" s="126">
        <v>0</v>
      </c>
    </row>
    <row r="623" spans="1:9" s="2" customFormat="1" ht="16.5">
      <c r="A623" s="119" t="s">
        <v>1529</v>
      </c>
      <c r="B623" s="120" t="s">
        <v>986</v>
      </c>
      <c r="C623" s="121" t="s">
        <v>28</v>
      </c>
      <c r="D623" s="122">
        <v>2</v>
      </c>
      <c r="E623" s="123">
        <v>1540.39</v>
      </c>
      <c r="F623" s="123">
        <v>1955.22</v>
      </c>
      <c r="G623" s="124">
        <v>3910.44</v>
      </c>
      <c r="H623" s="125"/>
      <c r="I623" s="126">
        <v>0</v>
      </c>
    </row>
    <row r="624" spans="1:9" s="2" customFormat="1" ht="16.5">
      <c r="A624" s="119" t="s">
        <v>1530</v>
      </c>
      <c r="B624" s="120" t="s">
        <v>987</v>
      </c>
      <c r="C624" s="121" t="s">
        <v>28</v>
      </c>
      <c r="D624" s="122">
        <v>1</v>
      </c>
      <c r="E624" s="123">
        <v>192.77</v>
      </c>
      <c r="F624" s="123">
        <v>244.68</v>
      </c>
      <c r="G624" s="124">
        <v>244.68</v>
      </c>
      <c r="H624" s="125"/>
      <c r="I624" s="126">
        <v>0</v>
      </c>
    </row>
    <row r="625" spans="1:9" s="2" customFormat="1" ht="16.5">
      <c r="A625" s="119" t="s">
        <v>1531</v>
      </c>
      <c r="B625" s="120" t="s">
        <v>988</v>
      </c>
      <c r="C625" s="121" t="s">
        <v>28</v>
      </c>
      <c r="D625" s="122">
        <v>4</v>
      </c>
      <c r="E625" s="123">
        <v>1543.5</v>
      </c>
      <c r="F625" s="123">
        <v>1959.16</v>
      </c>
      <c r="G625" s="124">
        <v>7836.64</v>
      </c>
      <c r="H625" s="125"/>
      <c r="I625" s="126">
        <v>0</v>
      </c>
    </row>
    <row r="626" spans="1:9" s="2" customFormat="1" ht="16.5">
      <c r="A626" s="119" t="s">
        <v>1532</v>
      </c>
      <c r="B626" s="120" t="s">
        <v>989</v>
      </c>
      <c r="C626" s="121" t="s">
        <v>28</v>
      </c>
      <c r="D626" s="122">
        <v>1</v>
      </c>
      <c r="E626" s="123">
        <v>714.21</v>
      </c>
      <c r="F626" s="123">
        <v>906.55</v>
      </c>
      <c r="G626" s="124">
        <v>906.55</v>
      </c>
      <c r="H626" s="125"/>
      <c r="I626" s="126">
        <v>0</v>
      </c>
    </row>
    <row r="627" spans="1:9" s="2" customFormat="1" ht="16.5">
      <c r="A627" s="119" t="s">
        <v>1533</v>
      </c>
      <c r="B627" s="120" t="s">
        <v>990</v>
      </c>
      <c r="C627" s="121" t="s">
        <v>28</v>
      </c>
      <c r="D627" s="122">
        <v>2</v>
      </c>
      <c r="E627" s="123">
        <v>712.4</v>
      </c>
      <c r="F627" s="123">
        <v>904.25</v>
      </c>
      <c r="G627" s="124">
        <v>1808.5</v>
      </c>
      <c r="H627" s="125"/>
      <c r="I627" s="126">
        <v>0</v>
      </c>
    </row>
    <row r="628" spans="1:9" s="2" customFormat="1" ht="16.5">
      <c r="A628" s="119"/>
      <c r="B628" s="120" t="s">
        <v>1206</v>
      </c>
      <c r="C628" s="121"/>
      <c r="D628" s="122"/>
      <c r="E628" s="123"/>
      <c r="F628" s="123"/>
      <c r="G628" s="124"/>
      <c r="H628" s="125"/>
      <c r="I628" s="126"/>
    </row>
    <row r="629" spans="1:9" s="2" customFormat="1">
      <c r="A629" s="119" t="s">
        <v>1534</v>
      </c>
      <c r="B629" s="120" t="s">
        <v>918</v>
      </c>
      <c r="C629" s="121" t="s">
        <v>88</v>
      </c>
      <c r="D629" s="122">
        <v>5672</v>
      </c>
      <c r="E629" s="123">
        <v>72.23</v>
      </c>
      <c r="F629" s="123">
        <v>91.68</v>
      </c>
      <c r="G629" s="124">
        <v>520008.96000000002</v>
      </c>
      <c r="H629" s="125"/>
      <c r="I629" s="126">
        <v>0</v>
      </c>
    </row>
    <row r="630" spans="1:9" s="2" customFormat="1">
      <c r="A630" s="119" t="s">
        <v>1535</v>
      </c>
      <c r="B630" s="120" t="s">
        <v>919</v>
      </c>
      <c r="C630" s="121" t="s">
        <v>88</v>
      </c>
      <c r="D630" s="122">
        <v>49312</v>
      </c>
      <c r="E630" s="123">
        <v>72.23</v>
      </c>
      <c r="F630" s="123">
        <v>91.68</v>
      </c>
      <c r="G630" s="124">
        <v>4520924.16</v>
      </c>
      <c r="H630" s="125"/>
      <c r="I630" s="126">
        <v>0</v>
      </c>
    </row>
    <row r="631" spans="1:9" s="2" customFormat="1">
      <c r="A631" s="119" t="s">
        <v>1536</v>
      </c>
      <c r="B631" s="120" t="s">
        <v>920</v>
      </c>
      <c r="C631" s="121" t="s">
        <v>88</v>
      </c>
      <c r="D631" s="122">
        <v>26556</v>
      </c>
      <c r="E631" s="123">
        <v>72.23</v>
      </c>
      <c r="F631" s="123">
        <v>91.68</v>
      </c>
      <c r="G631" s="124">
        <v>2434654.08</v>
      </c>
      <c r="H631" s="125"/>
      <c r="I631" s="126">
        <v>0</v>
      </c>
    </row>
    <row r="632" spans="1:9" s="2" customFormat="1">
      <c r="A632" s="119" t="s">
        <v>1537</v>
      </c>
      <c r="B632" s="120" t="s">
        <v>921</v>
      </c>
      <c r="C632" s="121" t="s">
        <v>88</v>
      </c>
      <c r="D632" s="122">
        <v>20621</v>
      </c>
      <c r="E632" s="123">
        <v>72.23</v>
      </c>
      <c r="F632" s="123">
        <v>91.68</v>
      </c>
      <c r="G632" s="124">
        <v>1890533.28</v>
      </c>
      <c r="H632" s="125"/>
      <c r="I632" s="126">
        <v>0</v>
      </c>
    </row>
    <row r="633" spans="1:9" s="2" customFormat="1">
      <c r="A633" s="119" t="s">
        <v>1538</v>
      </c>
      <c r="B633" s="120" t="s">
        <v>922</v>
      </c>
      <c r="C633" s="121" t="s">
        <v>88</v>
      </c>
      <c r="D633" s="122">
        <v>478</v>
      </c>
      <c r="E633" s="123">
        <v>72.23</v>
      </c>
      <c r="F633" s="123">
        <v>91.68</v>
      </c>
      <c r="G633" s="124">
        <v>43823.040000000001</v>
      </c>
      <c r="H633" s="125"/>
      <c r="I633" s="126">
        <v>0</v>
      </c>
    </row>
    <row r="634" spans="1:9" s="2" customFormat="1">
      <c r="A634" s="119" t="s">
        <v>1539</v>
      </c>
      <c r="B634" s="120" t="s">
        <v>923</v>
      </c>
      <c r="C634" s="121" t="s">
        <v>88</v>
      </c>
      <c r="D634" s="122">
        <v>21</v>
      </c>
      <c r="E634" s="123">
        <v>579.84</v>
      </c>
      <c r="F634" s="123">
        <v>735.99</v>
      </c>
      <c r="G634" s="124">
        <v>15455.79</v>
      </c>
      <c r="H634" s="125"/>
      <c r="I634" s="126">
        <v>0</v>
      </c>
    </row>
    <row r="635" spans="1:9" s="2" customFormat="1">
      <c r="A635" s="119"/>
      <c r="B635" s="120"/>
      <c r="C635" s="121"/>
      <c r="D635" s="122"/>
      <c r="E635" s="123"/>
      <c r="F635" s="123"/>
      <c r="G635" s="124"/>
      <c r="H635" s="125"/>
      <c r="I635" s="126"/>
    </row>
    <row r="636" spans="1:9" s="2" customFormat="1">
      <c r="A636" s="119" t="s">
        <v>1540</v>
      </c>
      <c r="B636" s="120" t="s">
        <v>924</v>
      </c>
      <c r="C636" s="121" t="s">
        <v>69</v>
      </c>
      <c r="D636" s="122">
        <v>30</v>
      </c>
      <c r="E636" s="123">
        <v>89.98</v>
      </c>
      <c r="F636" s="123">
        <v>114.21</v>
      </c>
      <c r="G636" s="124">
        <v>3426.3</v>
      </c>
      <c r="H636" s="125"/>
      <c r="I636" s="126">
        <v>0</v>
      </c>
    </row>
    <row r="637" spans="1:9" s="2" customFormat="1" ht="24.75">
      <c r="A637" s="119" t="s">
        <v>1541</v>
      </c>
      <c r="B637" s="120" t="s">
        <v>991</v>
      </c>
      <c r="C637" s="121" t="s">
        <v>69</v>
      </c>
      <c r="D637" s="122">
        <v>13829</v>
      </c>
      <c r="E637" s="123">
        <v>40.98</v>
      </c>
      <c r="F637" s="123">
        <v>52.02</v>
      </c>
      <c r="G637" s="124">
        <v>719384.58</v>
      </c>
      <c r="H637" s="125"/>
      <c r="I637" s="126">
        <v>0</v>
      </c>
    </row>
    <row r="638" spans="1:9" s="2" customFormat="1">
      <c r="A638" s="119"/>
      <c r="B638" s="120" t="s">
        <v>925</v>
      </c>
      <c r="C638" s="121"/>
      <c r="D638" s="122"/>
      <c r="E638" s="123"/>
      <c r="F638" s="123"/>
      <c r="G638" s="124"/>
      <c r="H638" s="125"/>
      <c r="I638" s="126"/>
    </row>
    <row r="639" spans="1:9" s="2" customFormat="1">
      <c r="A639" s="119"/>
      <c r="B639" s="120" t="s">
        <v>926</v>
      </c>
      <c r="C639" s="121"/>
      <c r="D639" s="122"/>
      <c r="E639" s="123"/>
      <c r="F639" s="123"/>
      <c r="G639" s="124"/>
      <c r="H639" s="125"/>
      <c r="I639" s="126"/>
    </row>
    <row r="640" spans="1:9" s="2" customFormat="1" ht="24.75">
      <c r="A640" s="119" t="s">
        <v>1542</v>
      </c>
      <c r="B640" s="120" t="s">
        <v>993</v>
      </c>
      <c r="C640" s="121" t="s">
        <v>28</v>
      </c>
      <c r="D640" s="122">
        <v>76</v>
      </c>
      <c r="E640" s="123">
        <v>2349.3000000000002</v>
      </c>
      <c r="F640" s="123">
        <v>2981.97</v>
      </c>
      <c r="G640" s="124">
        <v>226629.72</v>
      </c>
      <c r="H640" s="125"/>
      <c r="I640" s="126">
        <v>0</v>
      </c>
    </row>
    <row r="641" spans="1:9" s="2" customFormat="1" ht="24.75">
      <c r="A641" s="119" t="s">
        <v>1543</v>
      </c>
      <c r="B641" s="120" t="s">
        <v>992</v>
      </c>
      <c r="C641" s="121" t="s">
        <v>28</v>
      </c>
      <c r="D641" s="122">
        <v>28</v>
      </c>
      <c r="E641" s="123">
        <v>2261.66</v>
      </c>
      <c r="F641" s="123">
        <v>2870.73</v>
      </c>
      <c r="G641" s="124">
        <v>80380.44</v>
      </c>
      <c r="H641" s="125"/>
      <c r="I641" s="126">
        <v>0</v>
      </c>
    </row>
    <row r="642" spans="1:9" s="2" customFormat="1" ht="33">
      <c r="A642" s="119" t="s">
        <v>1544</v>
      </c>
      <c r="B642" s="120" t="s">
        <v>994</v>
      </c>
      <c r="C642" s="121" t="s">
        <v>28</v>
      </c>
      <c r="D642" s="122">
        <v>7</v>
      </c>
      <c r="E642" s="123">
        <v>2388.59</v>
      </c>
      <c r="F642" s="123">
        <v>3031.84</v>
      </c>
      <c r="G642" s="124">
        <v>21222.880000000001</v>
      </c>
      <c r="H642" s="125"/>
      <c r="I642" s="126">
        <v>0</v>
      </c>
    </row>
    <row r="643" spans="1:9" s="2" customFormat="1" ht="24.75">
      <c r="A643" s="119" t="s">
        <v>1545</v>
      </c>
      <c r="B643" s="120" t="s">
        <v>995</v>
      </c>
      <c r="C643" s="121" t="s">
        <v>28</v>
      </c>
      <c r="D643" s="122">
        <v>1</v>
      </c>
      <c r="E643" s="123">
        <v>871.58</v>
      </c>
      <c r="F643" s="123">
        <v>1106.3</v>
      </c>
      <c r="G643" s="124">
        <v>1106.3</v>
      </c>
      <c r="H643" s="125"/>
      <c r="I643" s="126">
        <v>0</v>
      </c>
    </row>
    <row r="644" spans="1:9" s="2" customFormat="1" ht="41.25">
      <c r="A644" s="119" t="s">
        <v>1546</v>
      </c>
      <c r="B644" s="120" t="s">
        <v>996</v>
      </c>
      <c r="C644" s="121" t="s">
        <v>28</v>
      </c>
      <c r="D644" s="122">
        <v>1</v>
      </c>
      <c r="E644" s="123">
        <v>28744.16</v>
      </c>
      <c r="F644" s="123">
        <v>36484.959999999999</v>
      </c>
      <c r="G644" s="124">
        <v>36484.959999999999</v>
      </c>
      <c r="H644" s="125"/>
      <c r="I644" s="126">
        <v>0</v>
      </c>
    </row>
    <row r="645" spans="1:9" s="2" customFormat="1" ht="33">
      <c r="A645" s="119" t="s">
        <v>1547</v>
      </c>
      <c r="B645" s="120" t="s">
        <v>997</v>
      </c>
      <c r="C645" s="121" t="s">
        <v>28</v>
      </c>
      <c r="D645" s="122">
        <v>1</v>
      </c>
      <c r="E645" s="123">
        <v>114541.71</v>
      </c>
      <c r="F645" s="123">
        <v>145387.79</v>
      </c>
      <c r="G645" s="124">
        <v>145387.79</v>
      </c>
      <c r="H645" s="125"/>
      <c r="I645" s="126">
        <v>0</v>
      </c>
    </row>
    <row r="646" spans="1:9" s="2" customFormat="1" ht="49.5">
      <c r="A646" s="119" t="s">
        <v>1548</v>
      </c>
      <c r="B646" s="120" t="s">
        <v>1207</v>
      </c>
      <c r="C646" s="121" t="s">
        <v>28</v>
      </c>
      <c r="D646" s="122">
        <v>1</v>
      </c>
      <c r="E646" s="123">
        <v>15592.24</v>
      </c>
      <c r="F646" s="123">
        <v>19791.23</v>
      </c>
      <c r="G646" s="124">
        <v>19791.23</v>
      </c>
      <c r="H646" s="125"/>
      <c r="I646" s="126">
        <v>0</v>
      </c>
    </row>
    <row r="647" spans="1:9" s="2" customFormat="1" ht="49.5">
      <c r="A647" s="119" t="s">
        <v>1549</v>
      </c>
      <c r="B647" s="120" t="s">
        <v>1208</v>
      </c>
      <c r="C647" s="121" t="s">
        <v>28</v>
      </c>
      <c r="D647" s="122">
        <v>1</v>
      </c>
      <c r="E647" s="123">
        <v>60496.09</v>
      </c>
      <c r="F647" s="123">
        <v>76787.69</v>
      </c>
      <c r="G647" s="124">
        <v>76787.69</v>
      </c>
      <c r="H647" s="125"/>
      <c r="I647" s="126">
        <v>0</v>
      </c>
    </row>
    <row r="648" spans="1:9" s="2" customFormat="1" ht="49.5">
      <c r="A648" s="119" t="s">
        <v>1550</v>
      </c>
      <c r="B648" s="120" t="s">
        <v>1209</v>
      </c>
      <c r="C648" s="121" t="s">
        <v>28</v>
      </c>
      <c r="D648" s="122">
        <v>1</v>
      </c>
      <c r="E648" s="123">
        <v>153008.39000000001</v>
      </c>
      <c r="F648" s="123">
        <v>194213.55</v>
      </c>
      <c r="G648" s="124">
        <v>194213.55</v>
      </c>
      <c r="H648" s="125"/>
      <c r="I648" s="126">
        <v>0</v>
      </c>
    </row>
    <row r="649" spans="1:9" s="2" customFormat="1" ht="24.75">
      <c r="A649" s="119" t="s">
        <v>1551</v>
      </c>
      <c r="B649" s="120" t="s">
        <v>1210</v>
      </c>
      <c r="C649" s="121" t="s">
        <v>30</v>
      </c>
      <c r="D649" s="122">
        <v>2203</v>
      </c>
      <c r="E649" s="123">
        <v>18.989999999999998</v>
      </c>
      <c r="F649" s="123">
        <v>24.1</v>
      </c>
      <c r="G649" s="124">
        <v>53092.3</v>
      </c>
      <c r="H649" s="125"/>
      <c r="I649" s="126">
        <v>0</v>
      </c>
    </row>
    <row r="650" spans="1:9" s="2" customFormat="1">
      <c r="A650" s="119"/>
      <c r="B650" s="120" t="s">
        <v>927</v>
      </c>
      <c r="C650" s="121"/>
      <c r="D650" s="122"/>
      <c r="E650" s="123"/>
      <c r="F650" s="123"/>
      <c r="G650" s="124"/>
      <c r="H650" s="125"/>
      <c r="I650" s="126"/>
    </row>
    <row r="651" spans="1:9" s="2" customFormat="1">
      <c r="A651" s="119" t="s">
        <v>1552</v>
      </c>
      <c r="B651" s="120" t="s">
        <v>928</v>
      </c>
      <c r="C651" s="121" t="s">
        <v>30</v>
      </c>
      <c r="D651" s="122">
        <v>20</v>
      </c>
      <c r="E651" s="123">
        <v>41.49</v>
      </c>
      <c r="F651" s="123">
        <v>52.66</v>
      </c>
      <c r="G651" s="124">
        <v>1053.2</v>
      </c>
      <c r="H651" s="125"/>
      <c r="I651" s="126">
        <v>0</v>
      </c>
    </row>
    <row r="652" spans="1:9" s="2" customFormat="1">
      <c r="A652" s="119" t="s">
        <v>1553</v>
      </c>
      <c r="B652" s="120" t="s">
        <v>929</v>
      </c>
      <c r="C652" s="121" t="s">
        <v>30</v>
      </c>
      <c r="D652" s="122">
        <v>11</v>
      </c>
      <c r="E652" s="123">
        <v>48.27</v>
      </c>
      <c r="F652" s="123">
        <v>61.27</v>
      </c>
      <c r="G652" s="124">
        <v>673.97</v>
      </c>
      <c r="H652" s="125"/>
      <c r="I652" s="126">
        <v>0</v>
      </c>
    </row>
    <row r="653" spans="1:9" s="2" customFormat="1">
      <c r="A653" s="119" t="s">
        <v>1554</v>
      </c>
      <c r="B653" s="120" t="s">
        <v>930</v>
      </c>
      <c r="C653" s="121" t="s">
        <v>30</v>
      </c>
      <c r="D653" s="122">
        <v>15</v>
      </c>
      <c r="E653" s="123">
        <v>116.88</v>
      </c>
      <c r="F653" s="123">
        <v>148.36000000000001</v>
      </c>
      <c r="G653" s="124">
        <v>2225.4</v>
      </c>
      <c r="H653" s="125"/>
      <c r="I653" s="126">
        <v>0</v>
      </c>
    </row>
    <row r="654" spans="1:9" s="2" customFormat="1">
      <c r="A654" s="119" t="s">
        <v>1555</v>
      </c>
      <c r="B654" s="120" t="s">
        <v>931</v>
      </c>
      <c r="C654" s="121" t="s">
        <v>30</v>
      </c>
      <c r="D654" s="122">
        <v>5</v>
      </c>
      <c r="E654" s="123">
        <v>167.47</v>
      </c>
      <c r="F654" s="123">
        <v>212.57</v>
      </c>
      <c r="G654" s="124">
        <v>1062.8499999999999</v>
      </c>
      <c r="H654" s="125"/>
      <c r="I654" s="126">
        <v>0</v>
      </c>
    </row>
    <row r="655" spans="1:9" s="2" customFormat="1">
      <c r="A655" s="119" t="s">
        <v>1556</v>
      </c>
      <c r="B655" s="120" t="s">
        <v>932</v>
      </c>
      <c r="C655" s="121" t="s">
        <v>30</v>
      </c>
      <c r="D655" s="122">
        <v>11</v>
      </c>
      <c r="E655" s="123">
        <v>214.54</v>
      </c>
      <c r="F655" s="123">
        <v>272.32</v>
      </c>
      <c r="G655" s="124">
        <v>2995.52</v>
      </c>
      <c r="H655" s="125"/>
      <c r="I655" s="126">
        <v>0</v>
      </c>
    </row>
    <row r="656" spans="1:9" s="2" customFormat="1" ht="24.75">
      <c r="A656" s="119" t="s">
        <v>1557</v>
      </c>
      <c r="B656" s="120" t="s">
        <v>1211</v>
      </c>
      <c r="C656" s="121" t="s">
        <v>30</v>
      </c>
      <c r="D656" s="122">
        <v>20</v>
      </c>
      <c r="E656" s="123">
        <v>9.25</v>
      </c>
      <c r="F656" s="123">
        <v>11.74</v>
      </c>
      <c r="G656" s="124">
        <v>234.8</v>
      </c>
      <c r="H656" s="125"/>
      <c r="I656" s="126">
        <v>0</v>
      </c>
    </row>
    <row r="657" spans="1:9" s="2" customFormat="1" ht="24.75">
      <c r="A657" s="119" t="s">
        <v>1558</v>
      </c>
      <c r="B657" s="120" t="s">
        <v>1212</v>
      </c>
      <c r="C657" s="121" t="s">
        <v>30</v>
      </c>
      <c r="D657" s="122">
        <v>11</v>
      </c>
      <c r="E657" s="123">
        <v>9.25</v>
      </c>
      <c r="F657" s="123">
        <v>11.74</v>
      </c>
      <c r="G657" s="124">
        <v>129.13999999999999</v>
      </c>
      <c r="H657" s="125"/>
      <c r="I657" s="126">
        <v>0</v>
      </c>
    </row>
    <row r="658" spans="1:9" s="2" customFormat="1" ht="24.75">
      <c r="A658" s="119" t="s">
        <v>1559</v>
      </c>
      <c r="B658" s="120" t="s">
        <v>1213</v>
      </c>
      <c r="C658" s="121" t="s">
        <v>30</v>
      </c>
      <c r="D658" s="122">
        <v>15</v>
      </c>
      <c r="E658" s="123">
        <v>9.25</v>
      </c>
      <c r="F658" s="123">
        <v>11.74</v>
      </c>
      <c r="G658" s="124">
        <v>176.1</v>
      </c>
      <c r="H658" s="125"/>
      <c r="I658" s="126">
        <v>0</v>
      </c>
    </row>
    <row r="659" spans="1:9" s="2" customFormat="1" ht="24.75">
      <c r="A659" s="119" t="s">
        <v>1560</v>
      </c>
      <c r="B659" s="120" t="s">
        <v>1214</v>
      </c>
      <c r="C659" s="121" t="s">
        <v>30</v>
      </c>
      <c r="D659" s="122">
        <v>5</v>
      </c>
      <c r="E659" s="123">
        <v>20.89</v>
      </c>
      <c r="F659" s="123">
        <v>26.52</v>
      </c>
      <c r="G659" s="124">
        <v>132.6</v>
      </c>
      <c r="H659" s="125"/>
      <c r="I659" s="126">
        <v>0</v>
      </c>
    </row>
    <row r="660" spans="1:9" s="2" customFormat="1" ht="24.75">
      <c r="A660" s="119" t="s">
        <v>1561</v>
      </c>
      <c r="B660" s="120" t="s">
        <v>1215</v>
      </c>
      <c r="C660" s="121" t="s">
        <v>30</v>
      </c>
      <c r="D660" s="122">
        <v>11</v>
      </c>
      <c r="E660" s="123">
        <v>24.33</v>
      </c>
      <c r="F660" s="123">
        <v>30.88</v>
      </c>
      <c r="G660" s="124">
        <v>339.68</v>
      </c>
      <c r="H660" s="125"/>
      <c r="I660" s="126">
        <v>0</v>
      </c>
    </row>
    <row r="661" spans="1:9" s="2" customFormat="1">
      <c r="A661" s="119" t="s">
        <v>1562</v>
      </c>
      <c r="B661" s="120" t="s">
        <v>933</v>
      </c>
      <c r="C661" s="121" t="s">
        <v>566</v>
      </c>
      <c r="D661" s="122">
        <v>8</v>
      </c>
      <c r="E661" s="123">
        <v>11.44</v>
      </c>
      <c r="F661" s="123">
        <v>14.52</v>
      </c>
      <c r="G661" s="124">
        <v>116.16</v>
      </c>
      <c r="H661" s="125"/>
      <c r="I661" s="126">
        <v>0</v>
      </c>
    </row>
    <row r="662" spans="1:9" s="2" customFormat="1">
      <c r="A662" s="119" t="s">
        <v>1563</v>
      </c>
      <c r="B662" s="120" t="s">
        <v>934</v>
      </c>
      <c r="C662" s="121" t="s">
        <v>566</v>
      </c>
      <c r="D662" s="122">
        <v>4</v>
      </c>
      <c r="E662" s="123">
        <v>14.96</v>
      </c>
      <c r="F662" s="123">
        <v>18.989999999999998</v>
      </c>
      <c r="G662" s="124">
        <v>75.959999999999994</v>
      </c>
      <c r="H662" s="125"/>
      <c r="I662" s="126">
        <v>0</v>
      </c>
    </row>
    <row r="663" spans="1:9" s="2" customFormat="1">
      <c r="A663" s="119" t="s">
        <v>1564</v>
      </c>
      <c r="B663" s="120" t="s">
        <v>935</v>
      </c>
      <c r="C663" s="121" t="s">
        <v>566</v>
      </c>
      <c r="D663" s="122">
        <v>4</v>
      </c>
      <c r="E663" s="123">
        <v>18.87</v>
      </c>
      <c r="F663" s="123">
        <v>23.95</v>
      </c>
      <c r="G663" s="124">
        <v>95.8</v>
      </c>
      <c r="H663" s="125"/>
      <c r="I663" s="126">
        <v>0</v>
      </c>
    </row>
    <row r="664" spans="1:9" s="2" customFormat="1">
      <c r="A664" s="119" t="s">
        <v>1565</v>
      </c>
      <c r="B664" s="120" t="s">
        <v>936</v>
      </c>
      <c r="C664" s="121" t="s">
        <v>566</v>
      </c>
      <c r="D664" s="122">
        <v>4</v>
      </c>
      <c r="E664" s="123">
        <v>31.54</v>
      </c>
      <c r="F664" s="123">
        <v>40.03</v>
      </c>
      <c r="G664" s="124">
        <v>160.12</v>
      </c>
      <c r="H664" s="125"/>
      <c r="I664" s="126">
        <v>0</v>
      </c>
    </row>
    <row r="665" spans="1:9" s="2" customFormat="1">
      <c r="A665" s="119" t="s">
        <v>1566</v>
      </c>
      <c r="B665" s="120" t="s">
        <v>937</v>
      </c>
      <c r="C665" s="121" t="s">
        <v>566</v>
      </c>
      <c r="D665" s="122">
        <v>4</v>
      </c>
      <c r="E665" s="123">
        <v>45.64</v>
      </c>
      <c r="F665" s="123">
        <v>57.93</v>
      </c>
      <c r="G665" s="124">
        <v>231.72</v>
      </c>
      <c r="H665" s="125"/>
      <c r="I665" s="126">
        <v>0</v>
      </c>
    </row>
    <row r="666" spans="1:9" s="2" customFormat="1">
      <c r="A666" s="119" t="s">
        <v>1567</v>
      </c>
      <c r="B666" s="120" t="s">
        <v>938</v>
      </c>
      <c r="C666" s="121" t="s">
        <v>88</v>
      </c>
      <c r="D666" s="122">
        <v>12</v>
      </c>
      <c r="E666" s="123">
        <v>56.9</v>
      </c>
      <c r="F666" s="123">
        <v>72.22</v>
      </c>
      <c r="G666" s="124">
        <v>866.64</v>
      </c>
      <c r="H666" s="125"/>
      <c r="I666" s="126">
        <v>0</v>
      </c>
    </row>
    <row r="667" spans="1:9" s="2" customFormat="1" ht="16.5">
      <c r="A667" s="119"/>
      <c r="B667" s="120" t="s">
        <v>939</v>
      </c>
      <c r="C667" s="121"/>
      <c r="D667" s="122"/>
      <c r="E667" s="123"/>
      <c r="F667" s="123"/>
      <c r="G667" s="124"/>
      <c r="H667" s="125"/>
      <c r="I667" s="126"/>
    </row>
    <row r="668" spans="1:9" s="2" customFormat="1">
      <c r="A668" s="119"/>
      <c r="B668" s="120" t="s">
        <v>940</v>
      </c>
      <c r="C668" s="121"/>
      <c r="D668" s="122"/>
      <c r="E668" s="123"/>
      <c r="F668" s="123"/>
      <c r="G668" s="124"/>
      <c r="H668" s="125"/>
      <c r="I668" s="126"/>
    </row>
    <row r="669" spans="1:9" s="2" customFormat="1" ht="16.5">
      <c r="A669" s="119" t="s">
        <v>1568</v>
      </c>
      <c r="B669" s="120" t="s">
        <v>941</v>
      </c>
      <c r="C669" s="121" t="s">
        <v>30</v>
      </c>
      <c r="D669" s="122">
        <v>186</v>
      </c>
      <c r="E669" s="123">
        <v>1971.94</v>
      </c>
      <c r="F669" s="123">
        <v>2502.98</v>
      </c>
      <c r="G669" s="124">
        <v>465554.28</v>
      </c>
      <c r="H669" s="125"/>
      <c r="I669" s="126">
        <v>0</v>
      </c>
    </row>
    <row r="670" spans="1:9" s="2" customFormat="1" ht="16.5">
      <c r="A670" s="119" t="s">
        <v>1569</v>
      </c>
      <c r="B670" s="120" t="s">
        <v>942</v>
      </c>
      <c r="C670" s="121" t="s">
        <v>30</v>
      </c>
      <c r="D670" s="122">
        <v>42</v>
      </c>
      <c r="E670" s="123">
        <v>1685.61</v>
      </c>
      <c r="F670" s="123">
        <v>2139.54</v>
      </c>
      <c r="G670" s="124">
        <v>89860.68</v>
      </c>
      <c r="H670" s="125"/>
      <c r="I670" s="126">
        <v>0</v>
      </c>
    </row>
    <row r="671" spans="1:9" s="2" customFormat="1" ht="16.5">
      <c r="A671" s="119" t="s">
        <v>1570</v>
      </c>
      <c r="B671" s="120" t="s">
        <v>943</v>
      </c>
      <c r="C671" s="121" t="s">
        <v>30</v>
      </c>
      <c r="D671" s="122">
        <v>30</v>
      </c>
      <c r="E671" s="123">
        <v>1416.49</v>
      </c>
      <c r="F671" s="123">
        <v>1797.95</v>
      </c>
      <c r="G671" s="124">
        <v>53938.5</v>
      </c>
      <c r="H671" s="125"/>
      <c r="I671" s="126">
        <v>0</v>
      </c>
    </row>
    <row r="672" spans="1:9" s="2" customFormat="1" ht="16.5">
      <c r="A672" s="119" t="s">
        <v>1571</v>
      </c>
      <c r="B672" s="120" t="s">
        <v>944</v>
      </c>
      <c r="C672" s="121" t="s">
        <v>30</v>
      </c>
      <c r="D672" s="122">
        <v>90</v>
      </c>
      <c r="E672" s="123">
        <v>782.72</v>
      </c>
      <c r="F672" s="123">
        <v>993.51</v>
      </c>
      <c r="G672" s="124">
        <v>89415.9</v>
      </c>
      <c r="H672" s="125"/>
      <c r="I672" s="126">
        <v>0</v>
      </c>
    </row>
    <row r="673" spans="1:9" s="2" customFormat="1" ht="16.5">
      <c r="A673" s="119" t="s">
        <v>1572</v>
      </c>
      <c r="B673" s="120" t="s">
        <v>945</v>
      </c>
      <c r="C673" s="121" t="s">
        <v>30</v>
      </c>
      <c r="D673" s="122">
        <v>228</v>
      </c>
      <c r="E673" s="123">
        <v>552</v>
      </c>
      <c r="F673" s="123">
        <v>700.65</v>
      </c>
      <c r="G673" s="124">
        <v>159748.20000000001</v>
      </c>
      <c r="H673" s="125"/>
      <c r="I673" s="126">
        <v>0</v>
      </c>
    </row>
    <row r="674" spans="1:9" s="2" customFormat="1" ht="16.5">
      <c r="A674" s="119" t="s">
        <v>1573</v>
      </c>
      <c r="B674" s="120" t="s">
        <v>946</v>
      </c>
      <c r="C674" s="121" t="s">
        <v>30</v>
      </c>
      <c r="D674" s="122">
        <v>258</v>
      </c>
      <c r="E674" s="123">
        <v>486.1</v>
      </c>
      <c r="F674" s="123">
        <v>617.01</v>
      </c>
      <c r="G674" s="124">
        <v>159188.57999999999</v>
      </c>
      <c r="H674" s="125"/>
      <c r="I674" s="126">
        <v>0</v>
      </c>
    </row>
    <row r="675" spans="1:9" s="2" customFormat="1" ht="16.5">
      <c r="A675" s="119" t="s">
        <v>1574</v>
      </c>
      <c r="B675" s="120" t="s">
        <v>947</v>
      </c>
      <c r="C675" s="121" t="s">
        <v>30</v>
      </c>
      <c r="D675" s="122">
        <v>78</v>
      </c>
      <c r="E675" s="123">
        <v>342.39</v>
      </c>
      <c r="F675" s="123">
        <v>434.6</v>
      </c>
      <c r="G675" s="124">
        <v>33898.800000000003</v>
      </c>
      <c r="H675" s="125"/>
      <c r="I675" s="126">
        <v>0</v>
      </c>
    </row>
    <row r="676" spans="1:9" s="2" customFormat="1" ht="16.5">
      <c r="A676" s="119" t="s">
        <v>1575</v>
      </c>
      <c r="B676" s="120" t="s">
        <v>948</v>
      </c>
      <c r="C676" s="121" t="s">
        <v>30</v>
      </c>
      <c r="D676" s="122">
        <v>42</v>
      </c>
      <c r="E676" s="123">
        <v>262.64999999999998</v>
      </c>
      <c r="F676" s="123">
        <v>333.38</v>
      </c>
      <c r="G676" s="124">
        <v>14001.96</v>
      </c>
      <c r="H676" s="125"/>
      <c r="I676" s="126">
        <v>0</v>
      </c>
    </row>
    <row r="677" spans="1:9" s="2" customFormat="1" ht="16.5">
      <c r="A677" s="119" t="s">
        <v>1576</v>
      </c>
      <c r="B677" s="120" t="s">
        <v>1216</v>
      </c>
      <c r="C677" s="121" t="s">
        <v>30</v>
      </c>
      <c r="D677" s="122">
        <v>18</v>
      </c>
      <c r="E677" s="123">
        <v>260.79000000000002</v>
      </c>
      <c r="F677" s="123">
        <v>331.02</v>
      </c>
      <c r="G677" s="124">
        <v>5958.36</v>
      </c>
      <c r="H677" s="125"/>
      <c r="I677" s="126">
        <v>0</v>
      </c>
    </row>
    <row r="678" spans="1:9" s="2" customFormat="1" ht="16.5">
      <c r="A678" s="119" t="s">
        <v>1577</v>
      </c>
      <c r="B678" s="120" t="s">
        <v>1217</v>
      </c>
      <c r="C678" s="121" t="s">
        <v>30</v>
      </c>
      <c r="D678" s="122">
        <v>54</v>
      </c>
      <c r="E678" s="123">
        <v>85.97</v>
      </c>
      <c r="F678" s="123">
        <v>109.12</v>
      </c>
      <c r="G678" s="124">
        <v>5892.48</v>
      </c>
      <c r="H678" s="125"/>
      <c r="I678" s="126">
        <v>0</v>
      </c>
    </row>
    <row r="679" spans="1:9" s="2" customFormat="1" ht="16.5">
      <c r="A679" s="119" t="s">
        <v>1578</v>
      </c>
      <c r="B679" s="120" t="s">
        <v>1218</v>
      </c>
      <c r="C679" s="121" t="s">
        <v>30</v>
      </c>
      <c r="D679" s="122">
        <v>18</v>
      </c>
      <c r="E679" s="123">
        <v>91.54</v>
      </c>
      <c r="F679" s="123">
        <v>116.19</v>
      </c>
      <c r="G679" s="124">
        <v>2091.42</v>
      </c>
      <c r="H679" s="125"/>
      <c r="I679" s="126">
        <v>0</v>
      </c>
    </row>
    <row r="680" spans="1:9" s="2" customFormat="1" ht="16.5">
      <c r="A680" s="119" t="s">
        <v>1579</v>
      </c>
      <c r="B680" s="120" t="s">
        <v>1219</v>
      </c>
      <c r="C680" s="121" t="s">
        <v>30</v>
      </c>
      <c r="D680" s="122">
        <v>18</v>
      </c>
      <c r="E680" s="123">
        <v>92.82</v>
      </c>
      <c r="F680" s="123">
        <v>117.82</v>
      </c>
      <c r="G680" s="124">
        <v>2120.7600000000002</v>
      </c>
      <c r="H680" s="125"/>
      <c r="I680" s="126">
        <v>0</v>
      </c>
    </row>
    <row r="681" spans="1:9" s="2" customFormat="1" ht="16.5">
      <c r="A681" s="119" t="s">
        <v>1580</v>
      </c>
      <c r="B681" s="120" t="s">
        <v>1220</v>
      </c>
      <c r="C681" s="121" t="s">
        <v>30</v>
      </c>
      <c r="D681" s="122">
        <v>90</v>
      </c>
      <c r="E681" s="123">
        <v>129.9</v>
      </c>
      <c r="F681" s="123">
        <v>164.88</v>
      </c>
      <c r="G681" s="124">
        <v>14839.2</v>
      </c>
      <c r="H681" s="125"/>
      <c r="I681" s="126">
        <v>0</v>
      </c>
    </row>
    <row r="682" spans="1:9" s="2" customFormat="1" ht="16.5">
      <c r="A682" s="119" t="s">
        <v>1581</v>
      </c>
      <c r="B682" s="120" t="s">
        <v>1221</v>
      </c>
      <c r="C682" s="121" t="s">
        <v>30</v>
      </c>
      <c r="D682" s="122">
        <v>6</v>
      </c>
      <c r="E682" s="123">
        <v>146.79</v>
      </c>
      <c r="F682" s="123">
        <v>186.32</v>
      </c>
      <c r="G682" s="124">
        <v>1117.92</v>
      </c>
      <c r="H682" s="125"/>
      <c r="I682" s="126">
        <v>0</v>
      </c>
    </row>
    <row r="683" spans="1:9" s="2" customFormat="1" ht="16.5">
      <c r="A683" s="119" t="s">
        <v>1582</v>
      </c>
      <c r="B683" s="120" t="s">
        <v>1222</v>
      </c>
      <c r="C683" s="121" t="s">
        <v>30</v>
      </c>
      <c r="D683" s="122">
        <v>36</v>
      </c>
      <c r="E683" s="123">
        <v>186.34</v>
      </c>
      <c r="F683" s="123">
        <v>236.52</v>
      </c>
      <c r="G683" s="124">
        <v>8514.7199999999993</v>
      </c>
      <c r="H683" s="125"/>
      <c r="I683" s="126">
        <v>0</v>
      </c>
    </row>
    <row r="684" spans="1:9" s="2" customFormat="1" ht="16.5">
      <c r="A684" s="119" t="s">
        <v>1583</v>
      </c>
      <c r="B684" s="120" t="s">
        <v>1223</v>
      </c>
      <c r="C684" s="121" t="s">
        <v>30</v>
      </c>
      <c r="D684" s="122">
        <v>30</v>
      </c>
      <c r="E684" s="123">
        <v>163.54</v>
      </c>
      <c r="F684" s="123">
        <v>207.58</v>
      </c>
      <c r="G684" s="124">
        <v>6227.4</v>
      </c>
      <c r="H684" s="125"/>
      <c r="I684" s="126">
        <v>0</v>
      </c>
    </row>
    <row r="685" spans="1:9" s="2" customFormat="1" ht="16.5">
      <c r="A685" s="119" t="s">
        <v>1584</v>
      </c>
      <c r="B685" s="120" t="s">
        <v>1224</v>
      </c>
      <c r="C685" s="121" t="s">
        <v>30</v>
      </c>
      <c r="D685" s="122">
        <v>40</v>
      </c>
      <c r="E685" s="123">
        <v>131.57</v>
      </c>
      <c r="F685" s="123">
        <v>167</v>
      </c>
      <c r="G685" s="124">
        <v>6680</v>
      </c>
      <c r="H685" s="125"/>
      <c r="I685" s="126">
        <v>0</v>
      </c>
    </row>
    <row r="686" spans="1:9" s="2" customFormat="1" ht="16.5">
      <c r="A686" s="119" t="s">
        <v>1585</v>
      </c>
      <c r="B686" s="120" t="s">
        <v>1225</v>
      </c>
      <c r="C686" s="121" t="s">
        <v>30</v>
      </c>
      <c r="D686" s="122">
        <v>25</v>
      </c>
      <c r="E686" s="123">
        <v>102.72</v>
      </c>
      <c r="F686" s="123">
        <v>130.38</v>
      </c>
      <c r="G686" s="124">
        <v>3259.5</v>
      </c>
      <c r="H686" s="125"/>
      <c r="I686" s="126">
        <v>0</v>
      </c>
    </row>
    <row r="687" spans="1:9" s="2" customFormat="1" ht="16.5">
      <c r="A687" s="119" t="s">
        <v>1586</v>
      </c>
      <c r="B687" s="120" t="s">
        <v>1226</v>
      </c>
      <c r="C687" s="121" t="s">
        <v>30</v>
      </c>
      <c r="D687" s="122">
        <v>75</v>
      </c>
      <c r="E687" s="123">
        <v>77.239999999999995</v>
      </c>
      <c r="F687" s="123">
        <v>98.04</v>
      </c>
      <c r="G687" s="124">
        <v>7353</v>
      </c>
      <c r="H687" s="125"/>
      <c r="I687" s="126">
        <v>0</v>
      </c>
    </row>
    <row r="688" spans="1:9" s="2" customFormat="1" ht="16.5">
      <c r="A688" s="119" t="s">
        <v>1587</v>
      </c>
      <c r="B688" s="120" t="s">
        <v>1227</v>
      </c>
      <c r="C688" s="121" t="s">
        <v>30</v>
      </c>
      <c r="D688" s="122">
        <v>225</v>
      </c>
      <c r="E688" s="123">
        <v>77.239999999999995</v>
      </c>
      <c r="F688" s="123">
        <v>98.04</v>
      </c>
      <c r="G688" s="124">
        <v>22059</v>
      </c>
      <c r="H688" s="125"/>
      <c r="I688" s="126">
        <v>0</v>
      </c>
    </row>
    <row r="689" spans="1:9" s="2" customFormat="1" ht="16.5">
      <c r="A689" s="119" t="s">
        <v>1588</v>
      </c>
      <c r="B689" s="120" t="s">
        <v>1228</v>
      </c>
      <c r="C689" s="121" t="s">
        <v>30</v>
      </c>
      <c r="D689" s="122">
        <v>242</v>
      </c>
      <c r="E689" s="123">
        <v>42.87</v>
      </c>
      <c r="F689" s="123">
        <v>54.41</v>
      </c>
      <c r="G689" s="124">
        <v>13167.22</v>
      </c>
      <c r="H689" s="125"/>
      <c r="I689" s="126">
        <v>0</v>
      </c>
    </row>
    <row r="690" spans="1:9" s="2" customFormat="1" ht="16.5">
      <c r="A690" s="119" t="s">
        <v>1589</v>
      </c>
      <c r="B690" s="120" t="s">
        <v>1229</v>
      </c>
      <c r="C690" s="121" t="s">
        <v>30</v>
      </c>
      <c r="D690" s="122">
        <v>78</v>
      </c>
      <c r="E690" s="123">
        <v>28.94</v>
      </c>
      <c r="F690" s="123">
        <v>36.729999999999997</v>
      </c>
      <c r="G690" s="124">
        <v>2864.94</v>
      </c>
      <c r="H690" s="125"/>
      <c r="I690" s="126">
        <v>0</v>
      </c>
    </row>
    <row r="691" spans="1:9" s="2" customFormat="1" ht="16.5">
      <c r="A691" s="119" t="s">
        <v>1590</v>
      </c>
      <c r="B691" s="120" t="s">
        <v>1230</v>
      </c>
      <c r="C691" s="121" t="s">
        <v>30</v>
      </c>
      <c r="D691" s="122">
        <v>17</v>
      </c>
      <c r="E691" s="123">
        <v>23.28</v>
      </c>
      <c r="F691" s="123">
        <v>29.55</v>
      </c>
      <c r="G691" s="124">
        <v>502.35</v>
      </c>
      <c r="H691" s="125"/>
      <c r="I691" s="126">
        <v>0</v>
      </c>
    </row>
    <row r="692" spans="1:9" s="2" customFormat="1" ht="16.5">
      <c r="A692" s="119" t="s">
        <v>1591</v>
      </c>
      <c r="B692" s="120" t="s">
        <v>1231</v>
      </c>
      <c r="C692" s="121" t="s">
        <v>30</v>
      </c>
      <c r="D692" s="122">
        <v>62</v>
      </c>
      <c r="E692" s="123">
        <v>21.02</v>
      </c>
      <c r="F692" s="123">
        <v>26.68</v>
      </c>
      <c r="G692" s="124">
        <v>1654.16</v>
      </c>
      <c r="H692" s="125"/>
      <c r="I692" s="126">
        <v>0</v>
      </c>
    </row>
    <row r="693" spans="1:9" s="2" customFormat="1" ht="16.5">
      <c r="A693" s="119" t="s">
        <v>1592</v>
      </c>
      <c r="B693" s="120" t="s">
        <v>1232</v>
      </c>
      <c r="C693" s="121" t="s">
        <v>30</v>
      </c>
      <c r="D693" s="122">
        <v>17</v>
      </c>
      <c r="E693" s="123">
        <v>18.190000000000001</v>
      </c>
      <c r="F693" s="123">
        <v>23.09</v>
      </c>
      <c r="G693" s="124">
        <v>392.53</v>
      </c>
      <c r="H693" s="125"/>
      <c r="I693" s="126">
        <v>0</v>
      </c>
    </row>
    <row r="694" spans="1:9" s="2" customFormat="1" ht="16.5">
      <c r="A694" s="119" t="s">
        <v>1593</v>
      </c>
      <c r="B694" s="120" t="s">
        <v>1233</v>
      </c>
      <c r="C694" s="121" t="s">
        <v>30</v>
      </c>
      <c r="D694" s="122">
        <v>27</v>
      </c>
      <c r="E694" s="123">
        <v>16.5</v>
      </c>
      <c r="F694" s="123">
        <v>20.94</v>
      </c>
      <c r="G694" s="124">
        <v>565.38</v>
      </c>
      <c r="H694" s="125"/>
      <c r="I694" s="126">
        <v>0</v>
      </c>
    </row>
    <row r="695" spans="1:9" s="2" customFormat="1" ht="16.5">
      <c r="A695" s="119" t="s">
        <v>1594</v>
      </c>
      <c r="B695" s="120" t="s">
        <v>1234</v>
      </c>
      <c r="C695" s="121" t="s">
        <v>30</v>
      </c>
      <c r="D695" s="122">
        <v>125</v>
      </c>
      <c r="E695" s="123">
        <v>12.54</v>
      </c>
      <c r="F695" s="123">
        <v>15.92</v>
      </c>
      <c r="G695" s="124">
        <v>1990</v>
      </c>
      <c r="H695" s="125"/>
      <c r="I695" s="126">
        <v>0</v>
      </c>
    </row>
    <row r="696" spans="1:9" s="2" customFormat="1" ht="16.5">
      <c r="A696" s="119" t="s">
        <v>1595</v>
      </c>
      <c r="B696" s="120" t="s">
        <v>1235</v>
      </c>
      <c r="C696" s="121" t="s">
        <v>30</v>
      </c>
      <c r="D696" s="122">
        <v>10</v>
      </c>
      <c r="E696" s="123">
        <v>9.92</v>
      </c>
      <c r="F696" s="123">
        <v>12.59</v>
      </c>
      <c r="G696" s="124">
        <v>125.9</v>
      </c>
      <c r="H696" s="125"/>
      <c r="I696" s="126">
        <v>0</v>
      </c>
    </row>
    <row r="697" spans="1:9" s="2" customFormat="1" ht="16.5">
      <c r="A697" s="119" t="s">
        <v>1596</v>
      </c>
      <c r="B697" s="120" t="s">
        <v>1236</v>
      </c>
      <c r="C697" s="121" t="s">
        <v>30</v>
      </c>
      <c r="D697" s="122">
        <v>39</v>
      </c>
      <c r="E697" s="123">
        <v>9.35</v>
      </c>
      <c r="F697" s="123">
        <v>11.87</v>
      </c>
      <c r="G697" s="124">
        <v>462.93</v>
      </c>
      <c r="H697" s="125"/>
      <c r="I697" s="126">
        <v>0</v>
      </c>
    </row>
    <row r="698" spans="1:9" s="2" customFormat="1" ht="16.5">
      <c r="A698" s="119" t="s">
        <v>1597</v>
      </c>
      <c r="B698" s="120" t="s">
        <v>1237</v>
      </c>
      <c r="C698" s="121" t="s">
        <v>30</v>
      </c>
      <c r="D698" s="122">
        <v>39</v>
      </c>
      <c r="E698" s="123">
        <v>8.7899999999999991</v>
      </c>
      <c r="F698" s="123">
        <v>11.16</v>
      </c>
      <c r="G698" s="124">
        <v>435.24</v>
      </c>
      <c r="H698" s="125"/>
      <c r="I698" s="126">
        <v>0</v>
      </c>
    </row>
    <row r="699" spans="1:9" s="2" customFormat="1">
      <c r="A699" s="119"/>
      <c r="B699" s="120" t="s">
        <v>949</v>
      </c>
      <c r="C699" s="121"/>
      <c r="D699" s="122"/>
      <c r="E699" s="123"/>
      <c r="F699" s="123"/>
      <c r="G699" s="124"/>
      <c r="H699" s="125"/>
      <c r="I699" s="126"/>
    </row>
    <row r="700" spans="1:9" s="2" customFormat="1" ht="24.75">
      <c r="A700" s="119" t="s">
        <v>1598</v>
      </c>
      <c r="B700" s="120" t="s">
        <v>1238</v>
      </c>
      <c r="C700" s="121" t="s">
        <v>28</v>
      </c>
      <c r="D700" s="122">
        <v>9</v>
      </c>
      <c r="E700" s="123">
        <v>4710.38</v>
      </c>
      <c r="F700" s="123">
        <v>5978.89</v>
      </c>
      <c r="G700" s="124">
        <v>53810.01</v>
      </c>
      <c r="H700" s="125"/>
      <c r="I700" s="126">
        <v>0</v>
      </c>
    </row>
    <row r="701" spans="1:9" s="2" customFormat="1" ht="24.75">
      <c r="A701" s="119" t="s">
        <v>1599</v>
      </c>
      <c r="B701" s="120" t="s">
        <v>1239</v>
      </c>
      <c r="C701" s="121" t="s">
        <v>28</v>
      </c>
      <c r="D701" s="122">
        <v>14</v>
      </c>
      <c r="E701" s="123">
        <v>140.25</v>
      </c>
      <c r="F701" s="123">
        <v>178.02</v>
      </c>
      <c r="G701" s="124">
        <v>2492.2800000000002</v>
      </c>
      <c r="H701" s="125"/>
      <c r="I701" s="126">
        <v>0</v>
      </c>
    </row>
    <row r="702" spans="1:9" s="2" customFormat="1" ht="24.75">
      <c r="A702" s="119" t="s">
        <v>1600</v>
      </c>
      <c r="B702" s="120" t="s">
        <v>1240</v>
      </c>
      <c r="C702" s="121" t="s">
        <v>28</v>
      </c>
      <c r="D702" s="122">
        <v>170</v>
      </c>
      <c r="E702" s="123">
        <v>183.85</v>
      </c>
      <c r="F702" s="123">
        <v>233.36</v>
      </c>
      <c r="G702" s="124">
        <v>39671.199999999997</v>
      </c>
      <c r="H702" s="125"/>
      <c r="I702" s="126">
        <v>0</v>
      </c>
    </row>
    <row r="703" spans="1:9" s="2" customFormat="1" ht="24.75">
      <c r="A703" s="119" t="s">
        <v>1601</v>
      </c>
      <c r="B703" s="120" t="s">
        <v>1241</v>
      </c>
      <c r="C703" s="121" t="s">
        <v>28</v>
      </c>
      <c r="D703" s="122">
        <v>6</v>
      </c>
      <c r="E703" s="123">
        <v>7632.02</v>
      </c>
      <c r="F703" s="123">
        <v>9687.32</v>
      </c>
      <c r="G703" s="124">
        <v>58123.92</v>
      </c>
      <c r="H703" s="125"/>
      <c r="I703" s="126">
        <v>0</v>
      </c>
    </row>
    <row r="704" spans="1:9" s="2" customFormat="1" ht="24.75">
      <c r="A704" s="119" t="s">
        <v>1602</v>
      </c>
      <c r="B704" s="120" t="s">
        <v>1242</v>
      </c>
      <c r="C704" s="121" t="s">
        <v>28</v>
      </c>
      <c r="D704" s="122">
        <v>22</v>
      </c>
      <c r="E704" s="123">
        <v>300.48</v>
      </c>
      <c r="F704" s="123">
        <v>381.4</v>
      </c>
      <c r="G704" s="124">
        <v>8390.7999999999993</v>
      </c>
      <c r="H704" s="125"/>
      <c r="I704" s="126">
        <v>0</v>
      </c>
    </row>
    <row r="705" spans="1:9" s="2" customFormat="1" ht="24.75">
      <c r="A705" s="119" t="s">
        <v>1603</v>
      </c>
      <c r="B705" s="120" t="s">
        <v>1243</v>
      </c>
      <c r="C705" s="121" t="s">
        <v>28</v>
      </c>
      <c r="D705" s="122">
        <v>24</v>
      </c>
      <c r="E705" s="123">
        <v>1656.76</v>
      </c>
      <c r="F705" s="123">
        <v>2102.9299999999998</v>
      </c>
      <c r="G705" s="124">
        <v>50470.32</v>
      </c>
      <c r="H705" s="125"/>
      <c r="I705" s="126">
        <v>0</v>
      </c>
    </row>
    <row r="706" spans="1:9" s="2" customFormat="1" ht="24.75">
      <c r="A706" s="119" t="s">
        <v>1604</v>
      </c>
      <c r="B706" s="120" t="s">
        <v>1244</v>
      </c>
      <c r="C706" s="121" t="s">
        <v>28</v>
      </c>
      <c r="D706" s="122">
        <v>6</v>
      </c>
      <c r="E706" s="123">
        <v>5001.05</v>
      </c>
      <c r="F706" s="123">
        <v>6347.83</v>
      </c>
      <c r="G706" s="124">
        <v>38086.980000000003</v>
      </c>
      <c r="H706" s="125"/>
      <c r="I706" s="126">
        <v>0</v>
      </c>
    </row>
    <row r="707" spans="1:9" s="2" customFormat="1" ht="24.75">
      <c r="A707" s="119" t="s">
        <v>1605</v>
      </c>
      <c r="B707" s="120" t="s">
        <v>1245</v>
      </c>
      <c r="C707" s="121" t="s">
        <v>28</v>
      </c>
      <c r="D707" s="122">
        <v>16</v>
      </c>
      <c r="E707" s="123">
        <v>1880.53</v>
      </c>
      <c r="F707" s="123">
        <v>2386.96</v>
      </c>
      <c r="G707" s="124">
        <v>38191.360000000001</v>
      </c>
      <c r="H707" s="125"/>
      <c r="I707" s="126">
        <v>0</v>
      </c>
    </row>
    <row r="708" spans="1:9" s="2" customFormat="1" ht="24.75">
      <c r="A708" s="119" t="s">
        <v>1606</v>
      </c>
      <c r="B708" s="120" t="s">
        <v>1246</v>
      </c>
      <c r="C708" s="121" t="s">
        <v>28</v>
      </c>
      <c r="D708" s="122">
        <v>6</v>
      </c>
      <c r="E708" s="123">
        <v>3790.84</v>
      </c>
      <c r="F708" s="123">
        <v>4811.71</v>
      </c>
      <c r="G708" s="124">
        <v>28870.26</v>
      </c>
      <c r="H708" s="125"/>
      <c r="I708" s="126">
        <v>0</v>
      </c>
    </row>
    <row r="709" spans="1:9" s="2" customFormat="1" ht="24.75">
      <c r="A709" s="119" t="s">
        <v>1607</v>
      </c>
      <c r="B709" s="120" t="s">
        <v>1247</v>
      </c>
      <c r="C709" s="121" t="s">
        <v>28</v>
      </c>
      <c r="D709" s="122">
        <v>16</v>
      </c>
      <c r="E709" s="123">
        <v>1863.21</v>
      </c>
      <c r="F709" s="123">
        <v>2364.9699999999998</v>
      </c>
      <c r="G709" s="124">
        <v>37839.519999999997</v>
      </c>
      <c r="H709" s="125"/>
      <c r="I709" s="126">
        <v>0</v>
      </c>
    </row>
    <row r="710" spans="1:9" s="2" customFormat="1" ht="24.75">
      <c r="A710" s="119" t="s">
        <v>1608</v>
      </c>
      <c r="B710" s="120" t="s">
        <v>1248</v>
      </c>
      <c r="C710" s="121" t="s">
        <v>28</v>
      </c>
      <c r="D710" s="122">
        <v>2</v>
      </c>
      <c r="E710" s="123">
        <v>1120.0999999999999</v>
      </c>
      <c r="F710" s="123">
        <v>1421.74</v>
      </c>
      <c r="G710" s="124">
        <v>2843.48</v>
      </c>
      <c r="H710" s="125"/>
      <c r="I710" s="126">
        <v>0</v>
      </c>
    </row>
    <row r="711" spans="1:9" s="2" customFormat="1" ht="24.75">
      <c r="A711" s="119" t="s">
        <v>1609</v>
      </c>
      <c r="B711" s="120" t="s">
        <v>1249</v>
      </c>
      <c r="C711" s="121" t="s">
        <v>28</v>
      </c>
      <c r="D711" s="122">
        <v>11</v>
      </c>
      <c r="E711" s="123">
        <v>603.41</v>
      </c>
      <c r="F711" s="123">
        <v>765.91</v>
      </c>
      <c r="G711" s="124">
        <v>8425.01</v>
      </c>
      <c r="H711" s="125"/>
      <c r="I711" s="126">
        <v>0</v>
      </c>
    </row>
    <row r="712" spans="1:9" s="2" customFormat="1" ht="24.75">
      <c r="A712" s="119" t="s">
        <v>1610</v>
      </c>
      <c r="B712" s="120" t="s">
        <v>1250</v>
      </c>
      <c r="C712" s="121" t="s">
        <v>28</v>
      </c>
      <c r="D712" s="122">
        <v>1</v>
      </c>
      <c r="E712" s="123">
        <v>449.3</v>
      </c>
      <c r="F712" s="123">
        <v>570.29999999999995</v>
      </c>
      <c r="G712" s="124">
        <v>570.29999999999995</v>
      </c>
      <c r="H712" s="125"/>
      <c r="I712" s="126">
        <v>0</v>
      </c>
    </row>
    <row r="713" spans="1:9" s="2" customFormat="1" ht="24.75">
      <c r="A713" s="119" t="s">
        <v>1611</v>
      </c>
      <c r="B713" s="120" t="s">
        <v>1251</v>
      </c>
      <c r="C713" s="121" t="s">
        <v>28</v>
      </c>
      <c r="D713" s="122">
        <v>85</v>
      </c>
      <c r="E713" s="123">
        <v>340.68</v>
      </c>
      <c r="F713" s="123">
        <v>432.43</v>
      </c>
      <c r="G713" s="124">
        <v>36756.550000000003</v>
      </c>
      <c r="H713" s="125"/>
      <c r="I713" s="126">
        <v>0</v>
      </c>
    </row>
    <row r="714" spans="1:9" s="2" customFormat="1" ht="24.75">
      <c r="A714" s="119" t="s">
        <v>1612</v>
      </c>
      <c r="B714" s="120" t="s">
        <v>1252</v>
      </c>
      <c r="C714" s="121" t="s">
        <v>28</v>
      </c>
      <c r="D714" s="122">
        <v>7</v>
      </c>
      <c r="E714" s="123">
        <v>248.16</v>
      </c>
      <c r="F714" s="123">
        <v>314.99</v>
      </c>
      <c r="G714" s="124">
        <v>2204.9299999999998</v>
      </c>
      <c r="H714" s="125"/>
      <c r="I714" s="126">
        <v>0</v>
      </c>
    </row>
    <row r="715" spans="1:9" s="2" customFormat="1" ht="24.75">
      <c r="A715" s="119" t="s">
        <v>1613</v>
      </c>
      <c r="B715" s="120" t="s">
        <v>1253</v>
      </c>
      <c r="C715" s="121" t="s">
        <v>28</v>
      </c>
      <c r="D715" s="122">
        <v>18</v>
      </c>
      <c r="E715" s="123">
        <v>1671.25</v>
      </c>
      <c r="F715" s="123">
        <v>2121.3200000000002</v>
      </c>
      <c r="G715" s="124">
        <v>38183.760000000002</v>
      </c>
      <c r="H715" s="125"/>
      <c r="I715" s="126">
        <v>0</v>
      </c>
    </row>
    <row r="716" spans="1:9" s="2" customFormat="1" ht="24.75">
      <c r="A716" s="119" t="s">
        <v>1614</v>
      </c>
      <c r="B716" s="120" t="s">
        <v>1254</v>
      </c>
      <c r="C716" s="121" t="s">
        <v>28</v>
      </c>
      <c r="D716" s="122">
        <v>18</v>
      </c>
      <c r="E716" s="123">
        <v>1261.25</v>
      </c>
      <c r="F716" s="123">
        <v>1600.9</v>
      </c>
      <c r="G716" s="124">
        <v>28816.2</v>
      </c>
      <c r="H716" s="125"/>
      <c r="I716" s="126">
        <v>0</v>
      </c>
    </row>
    <row r="717" spans="1:9" s="2" customFormat="1" ht="24.75">
      <c r="A717" s="119" t="s">
        <v>1615</v>
      </c>
      <c r="B717" s="120" t="s">
        <v>1255</v>
      </c>
      <c r="C717" s="121" t="s">
        <v>28</v>
      </c>
      <c r="D717" s="122">
        <v>60</v>
      </c>
      <c r="E717" s="123">
        <v>888.37</v>
      </c>
      <c r="F717" s="123">
        <v>1127.6099999999999</v>
      </c>
      <c r="G717" s="124">
        <v>67656.600000000006</v>
      </c>
      <c r="H717" s="125"/>
      <c r="I717" s="126">
        <v>0</v>
      </c>
    </row>
    <row r="718" spans="1:9" s="2" customFormat="1" ht="24.75">
      <c r="A718" s="119" t="s">
        <v>1616</v>
      </c>
      <c r="B718" s="120" t="s">
        <v>1256</v>
      </c>
      <c r="C718" s="121" t="s">
        <v>28</v>
      </c>
      <c r="D718" s="122">
        <v>174</v>
      </c>
      <c r="E718" s="123">
        <v>432.85</v>
      </c>
      <c r="F718" s="123">
        <v>549.41999999999996</v>
      </c>
      <c r="G718" s="124">
        <v>95599.08</v>
      </c>
      <c r="H718" s="125"/>
      <c r="I718" s="126">
        <v>0</v>
      </c>
    </row>
    <row r="719" spans="1:9" s="2" customFormat="1" ht="24.75">
      <c r="A719" s="119" t="s">
        <v>1617</v>
      </c>
      <c r="B719" s="120" t="s">
        <v>1257</v>
      </c>
      <c r="C719" s="121" t="s">
        <v>28</v>
      </c>
      <c r="D719" s="122">
        <v>288</v>
      </c>
      <c r="E719" s="123">
        <v>267.64</v>
      </c>
      <c r="F719" s="123">
        <v>339.72</v>
      </c>
      <c r="G719" s="124">
        <v>97839.360000000001</v>
      </c>
      <c r="H719" s="125"/>
      <c r="I719" s="126">
        <v>0</v>
      </c>
    </row>
    <row r="720" spans="1:9" s="2" customFormat="1" ht="24.75">
      <c r="A720" s="119" t="s">
        <v>1618</v>
      </c>
      <c r="B720" s="120" t="s">
        <v>1258</v>
      </c>
      <c r="C720" s="121" t="s">
        <v>28</v>
      </c>
      <c r="D720" s="122">
        <v>36</v>
      </c>
      <c r="E720" s="123">
        <v>175.85</v>
      </c>
      <c r="F720" s="123">
        <v>223.21</v>
      </c>
      <c r="G720" s="124">
        <v>8035.56</v>
      </c>
      <c r="H720" s="125"/>
      <c r="I720" s="126">
        <v>0</v>
      </c>
    </row>
    <row r="721" spans="1:9" s="2" customFormat="1">
      <c r="A721" s="119"/>
      <c r="B721" s="120" t="s">
        <v>950</v>
      </c>
      <c r="C721" s="121"/>
      <c r="D721" s="122"/>
      <c r="E721" s="123"/>
      <c r="F721" s="123"/>
      <c r="G721" s="124"/>
      <c r="H721" s="125"/>
      <c r="I721" s="126"/>
    </row>
    <row r="722" spans="1:9" s="2" customFormat="1" ht="24.75">
      <c r="A722" s="119" t="s">
        <v>1619</v>
      </c>
      <c r="B722" s="120" t="s">
        <v>1259</v>
      </c>
      <c r="C722" s="121" t="s">
        <v>28</v>
      </c>
      <c r="D722" s="122">
        <v>6</v>
      </c>
      <c r="E722" s="123">
        <v>2001.7</v>
      </c>
      <c r="F722" s="123">
        <v>2540.7600000000002</v>
      </c>
      <c r="G722" s="124">
        <v>15244.56</v>
      </c>
      <c r="H722" s="125"/>
      <c r="I722" s="126">
        <v>0</v>
      </c>
    </row>
    <row r="723" spans="1:9" s="2" customFormat="1" ht="24.75">
      <c r="A723" s="119" t="s">
        <v>1620</v>
      </c>
      <c r="B723" s="120" t="s">
        <v>1260</v>
      </c>
      <c r="C723" s="121" t="s">
        <v>28</v>
      </c>
      <c r="D723" s="122">
        <v>1</v>
      </c>
      <c r="E723" s="123">
        <v>1285.73</v>
      </c>
      <c r="F723" s="123">
        <v>1631.98</v>
      </c>
      <c r="G723" s="124">
        <v>1631.98</v>
      </c>
      <c r="H723" s="125"/>
      <c r="I723" s="126">
        <v>0</v>
      </c>
    </row>
    <row r="724" spans="1:9" s="2" customFormat="1" ht="24.75">
      <c r="A724" s="119" t="s">
        <v>1621</v>
      </c>
      <c r="B724" s="120" t="s">
        <v>1261</v>
      </c>
      <c r="C724" s="121" t="s">
        <v>28</v>
      </c>
      <c r="D724" s="122">
        <v>5</v>
      </c>
      <c r="E724" s="123">
        <v>1558.04</v>
      </c>
      <c r="F724" s="123">
        <v>1977.62</v>
      </c>
      <c r="G724" s="124">
        <v>9888.1</v>
      </c>
      <c r="H724" s="125"/>
      <c r="I724" s="126">
        <v>0</v>
      </c>
    </row>
    <row r="725" spans="1:9" s="2" customFormat="1" ht="24.75">
      <c r="A725" s="119" t="s">
        <v>1622</v>
      </c>
      <c r="B725" s="120" t="s">
        <v>1262</v>
      </c>
      <c r="C725" s="121" t="s">
        <v>28</v>
      </c>
      <c r="D725" s="122">
        <v>4</v>
      </c>
      <c r="E725" s="123">
        <v>931.21</v>
      </c>
      <c r="F725" s="123">
        <v>1181.98</v>
      </c>
      <c r="G725" s="124">
        <v>4727.92</v>
      </c>
      <c r="H725" s="125"/>
      <c r="I725" s="126">
        <v>0</v>
      </c>
    </row>
    <row r="726" spans="1:9" s="2" customFormat="1" ht="24.75">
      <c r="A726" s="119" t="s">
        <v>1623</v>
      </c>
      <c r="B726" s="120" t="s">
        <v>1263</v>
      </c>
      <c r="C726" s="121" t="s">
        <v>28</v>
      </c>
      <c r="D726" s="122">
        <v>61</v>
      </c>
      <c r="E726" s="123">
        <v>582.4</v>
      </c>
      <c r="F726" s="123">
        <v>739.24</v>
      </c>
      <c r="G726" s="124">
        <v>45093.64</v>
      </c>
      <c r="H726" s="125"/>
      <c r="I726" s="126">
        <v>0</v>
      </c>
    </row>
    <row r="727" spans="1:9" s="2" customFormat="1" ht="24.75">
      <c r="A727" s="119" t="s">
        <v>1624</v>
      </c>
      <c r="B727" s="120" t="s">
        <v>1264</v>
      </c>
      <c r="C727" s="121" t="s">
        <v>28</v>
      </c>
      <c r="D727" s="122">
        <v>6</v>
      </c>
      <c r="E727" s="123">
        <v>281.01</v>
      </c>
      <c r="F727" s="123">
        <v>356.69</v>
      </c>
      <c r="G727" s="124">
        <v>2140.14</v>
      </c>
      <c r="H727" s="125"/>
      <c r="I727" s="126">
        <v>0</v>
      </c>
    </row>
    <row r="728" spans="1:9" s="2" customFormat="1" ht="24.75">
      <c r="A728" s="119" t="s">
        <v>1625</v>
      </c>
      <c r="B728" s="120" t="s">
        <v>1265</v>
      </c>
      <c r="C728" s="121" t="s">
        <v>28</v>
      </c>
      <c r="D728" s="122">
        <v>70</v>
      </c>
      <c r="E728" s="123">
        <v>223.61</v>
      </c>
      <c r="F728" s="123">
        <v>283.83</v>
      </c>
      <c r="G728" s="124">
        <v>19868.099999999999</v>
      </c>
      <c r="H728" s="125"/>
      <c r="I728" s="126">
        <v>0</v>
      </c>
    </row>
    <row r="729" spans="1:9" s="2" customFormat="1" ht="24.75">
      <c r="A729" s="119" t="s">
        <v>1626</v>
      </c>
      <c r="B729" s="120" t="s">
        <v>1266</v>
      </c>
      <c r="C729" s="121" t="s">
        <v>28</v>
      </c>
      <c r="D729" s="122">
        <v>19</v>
      </c>
      <c r="E729" s="123">
        <v>146.78</v>
      </c>
      <c r="F729" s="123">
        <v>186.31</v>
      </c>
      <c r="G729" s="124">
        <v>3539.89</v>
      </c>
      <c r="H729" s="125"/>
      <c r="I729" s="126">
        <v>0</v>
      </c>
    </row>
    <row r="730" spans="1:9" s="2" customFormat="1" ht="24.75">
      <c r="A730" s="119" t="s">
        <v>1627</v>
      </c>
      <c r="B730" s="120" t="s">
        <v>1267</v>
      </c>
      <c r="C730" s="121" t="s">
        <v>28</v>
      </c>
      <c r="D730" s="122">
        <v>2</v>
      </c>
      <c r="E730" s="123">
        <v>113.37</v>
      </c>
      <c r="F730" s="123">
        <v>143.9</v>
      </c>
      <c r="G730" s="124">
        <v>287.8</v>
      </c>
      <c r="H730" s="125"/>
      <c r="I730" s="126">
        <v>0</v>
      </c>
    </row>
    <row r="731" spans="1:9" s="2" customFormat="1" ht="24.75">
      <c r="A731" s="119" t="s">
        <v>1628</v>
      </c>
      <c r="B731" s="120" t="s">
        <v>1268</v>
      </c>
      <c r="C731" s="121" t="s">
        <v>28</v>
      </c>
      <c r="D731" s="122">
        <v>6</v>
      </c>
      <c r="E731" s="123">
        <v>1190.8699999999999</v>
      </c>
      <c r="F731" s="123">
        <v>1511.57</v>
      </c>
      <c r="G731" s="124">
        <v>9069.42</v>
      </c>
      <c r="H731" s="125"/>
      <c r="I731" s="126">
        <v>0</v>
      </c>
    </row>
    <row r="732" spans="1:9" s="2" customFormat="1" ht="24.75">
      <c r="A732" s="119" t="s">
        <v>1629</v>
      </c>
      <c r="B732" s="120" t="s">
        <v>1269</v>
      </c>
      <c r="C732" s="121" t="s">
        <v>28</v>
      </c>
      <c r="D732" s="122">
        <v>4</v>
      </c>
      <c r="E732" s="123">
        <v>670.72</v>
      </c>
      <c r="F732" s="123">
        <v>851.34</v>
      </c>
      <c r="G732" s="124">
        <v>3405.36</v>
      </c>
      <c r="H732" s="125"/>
      <c r="I732" s="126">
        <v>0</v>
      </c>
    </row>
    <row r="733" spans="1:9" s="2" customFormat="1" ht="24.75">
      <c r="A733" s="119" t="s">
        <v>1630</v>
      </c>
      <c r="B733" s="120" t="s">
        <v>1270</v>
      </c>
      <c r="C733" s="121" t="s">
        <v>28</v>
      </c>
      <c r="D733" s="122">
        <v>8</v>
      </c>
      <c r="E733" s="123">
        <v>670.72</v>
      </c>
      <c r="F733" s="123">
        <v>851.34</v>
      </c>
      <c r="G733" s="124">
        <v>6810.72</v>
      </c>
      <c r="H733" s="125"/>
      <c r="I733" s="126">
        <v>0</v>
      </c>
    </row>
    <row r="734" spans="1:9" s="2" customFormat="1" ht="24.75">
      <c r="A734" s="119" t="s">
        <v>1631</v>
      </c>
      <c r="B734" s="120" t="s">
        <v>1271</v>
      </c>
      <c r="C734" s="121" t="s">
        <v>28</v>
      </c>
      <c r="D734" s="122">
        <v>8</v>
      </c>
      <c r="E734" s="123">
        <v>299.37</v>
      </c>
      <c r="F734" s="123">
        <v>379.99</v>
      </c>
      <c r="G734" s="124">
        <v>3039.92</v>
      </c>
      <c r="H734" s="125"/>
      <c r="I734" s="126">
        <v>0</v>
      </c>
    </row>
    <row r="735" spans="1:9" s="2" customFormat="1" ht="24.75">
      <c r="A735" s="119" t="s">
        <v>1632</v>
      </c>
      <c r="B735" s="120" t="s">
        <v>1272</v>
      </c>
      <c r="C735" s="121" t="s">
        <v>28</v>
      </c>
      <c r="D735" s="122">
        <v>8</v>
      </c>
      <c r="E735" s="123">
        <v>299.37</v>
      </c>
      <c r="F735" s="123">
        <v>379.99</v>
      </c>
      <c r="G735" s="124">
        <v>3039.92</v>
      </c>
      <c r="H735" s="125"/>
      <c r="I735" s="126">
        <v>0</v>
      </c>
    </row>
    <row r="736" spans="1:9" s="2" customFormat="1" ht="24.75">
      <c r="A736" s="119" t="s">
        <v>1633</v>
      </c>
      <c r="B736" s="120" t="s">
        <v>1273</v>
      </c>
      <c r="C736" s="121" t="s">
        <v>28</v>
      </c>
      <c r="D736" s="122">
        <v>8</v>
      </c>
      <c r="E736" s="123">
        <v>174.72</v>
      </c>
      <c r="F736" s="123">
        <v>221.77</v>
      </c>
      <c r="G736" s="124">
        <v>1774.16</v>
      </c>
      <c r="H736" s="125"/>
      <c r="I736" s="126">
        <v>0</v>
      </c>
    </row>
    <row r="737" spans="1:9" s="2" customFormat="1" ht="24.75">
      <c r="A737" s="119" t="s">
        <v>1634</v>
      </c>
      <c r="B737" s="120" t="s">
        <v>1274</v>
      </c>
      <c r="C737" s="121" t="s">
        <v>28</v>
      </c>
      <c r="D737" s="122">
        <v>48</v>
      </c>
      <c r="E737" s="123">
        <v>107.72</v>
      </c>
      <c r="F737" s="123">
        <v>136.72999999999999</v>
      </c>
      <c r="G737" s="124">
        <v>6563.04</v>
      </c>
      <c r="H737" s="125"/>
      <c r="I737" s="126">
        <v>0</v>
      </c>
    </row>
    <row r="738" spans="1:9" s="2" customFormat="1" ht="24.75">
      <c r="A738" s="119" t="s">
        <v>1635</v>
      </c>
      <c r="B738" s="120" t="s">
        <v>1275</v>
      </c>
      <c r="C738" s="121" t="s">
        <v>28</v>
      </c>
      <c r="D738" s="122">
        <v>6</v>
      </c>
      <c r="E738" s="123">
        <v>107.72</v>
      </c>
      <c r="F738" s="123">
        <v>136.72999999999999</v>
      </c>
      <c r="G738" s="124">
        <v>820.38</v>
      </c>
      <c r="H738" s="125"/>
      <c r="I738" s="126">
        <v>0</v>
      </c>
    </row>
    <row r="739" spans="1:9" s="2" customFormat="1" ht="24.75">
      <c r="A739" s="119" t="s">
        <v>1636</v>
      </c>
      <c r="B739" s="120" t="s">
        <v>1276</v>
      </c>
      <c r="C739" s="121" t="s">
        <v>28</v>
      </c>
      <c r="D739" s="122">
        <v>2</v>
      </c>
      <c r="E739" s="123">
        <v>107.72</v>
      </c>
      <c r="F739" s="123">
        <v>136.72999999999999</v>
      </c>
      <c r="G739" s="124">
        <v>273.45999999999998</v>
      </c>
      <c r="H739" s="125"/>
      <c r="I739" s="126">
        <v>0</v>
      </c>
    </row>
    <row r="740" spans="1:9" s="2" customFormat="1" ht="24.75">
      <c r="A740" s="119" t="s">
        <v>1637</v>
      </c>
      <c r="B740" s="120" t="s">
        <v>1277</v>
      </c>
      <c r="C740" s="121" t="s">
        <v>28</v>
      </c>
      <c r="D740" s="122">
        <v>14</v>
      </c>
      <c r="E740" s="123">
        <v>69.319999999999993</v>
      </c>
      <c r="F740" s="123">
        <v>87.99</v>
      </c>
      <c r="G740" s="124">
        <v>1231.8599999999999</v>
      </c>
      <c r="H740" s="125"/>
      <c r="I740" s="126">
        <v>0</v>
      </c>
    </row>
    <row r="741" spans="1:9" s="2" customFormat="1" ht="24.75">
      <c r="A741" s="119" t="s">
        <v>1638</v>
      </c>
      <c r="B741" s="120" t="s">
        <v>1278</v>
      </c>
      <c r="C741" s="121" t="s">
        <v>28</v>
      </c>
      <c r="D741" s="122">
        <v>20</v>
      </c>
      <c r="E741" s="123">
        <v>130.03</v>
      </c>
      <c r="F741" s="123">
        <v>165.05</v>
      </c>
      <c r="G741" s="124">
        <v>3301</v>
      </c>
      <c r="H741" s="125"/>
      <c r="I741" s="126">
        <v>0</v>
      </c>
    </row>
    <row r="742" spans="1:9" s="2" customFormat="1" ht="24.75">
      <c r="A742" s="119" t="s">
        <v>1639</v>
      </c>
      <c r="B742" s="120" t="s">
        <v>1279</v>
      </c>
      <c r="C742" s="121" t="s">
        <v>28</v>
      </c>
      <c r="D742" s="122">
        <v>7</v>
      </c>
      <c r="E742" s="123">
        <v>77.22</v>
      </c>
      <c r="F742" s="123">
        <v>98.02</v>
      </c>
      <c r="G742" s="124">
        <v>686.14</v>
      </c>
      <c r="H742" s="125"/>
      <c r="I742" s="126">
        <v>0</v>
      </c>
    </row>
    <row r="743" spans="1:9" s="2" customFormat="1" ht="24.75">
      <c r="A743" s="119" t="s">
        <v>1640</v>
      </c>
      <c r="B743" s="120" t="s">
        <v>1280</v>
      </c>
      <c r="C743" s="121" t="s">
        <v>28</v>
      </c>
      <c r="D743" s="122">
        <v>2</v>
      </c>
      <c r="E743" s="123">
        <v>77.22</v>
      </c>
      <c r="F743" s="123">
        <v>98.02</v>
      </c>
      <c r="G743" s="124">
        <v>196.04</v>
      </c>
      <c r="H743" s="125"/>
      <c r="I743" s="126">
        <v>0</v>
      </c>
    </row>
    <row r="744" spans="1:9" s="2" customFormat="1" ht="16.5">
      <c r="A744" s="119" t="s">
        <v>1641</v>
      </c>
      <c r="B744" s="120" t="s">
        <v>1281</v>
      </c>
      <c r="C744" s="121" t="s">
        <v>28</v>
      </c>
      <c r="D744" s="122">
        <v>35</v>
      </c>
      <c r="E744" s="123">
        <v>99.43</v>
      </c>
      <c r="F744" s="123">
        <v>126.21</v>
      </c>
      <c r="G744" s="124">
        <v>4417.3500000000004</v>
      </c>
      <c r="H744" s="125"/>
      <c r="I744" s="126">
        <v>0</v>
      </c>
    </row>
    <row r="745" spans="1:9" s="2" customFormat="1" ht="16.5">
      <c r="A745" s="119" t="s">
        <v>1642</v>
      </c>
      <c r="B745" s="120" t="s">
        <v>1282</v>
      </c>
      <c r="C745" s="121" t="s">
        <v>28</v>
      </c>
      <c r="D745" s="122">
        <v>2</v>
      </c>
      <c r="E745" s="123">
        <v>99.43</v>
      </c>
      <c r="F745" s="123">
        <v>126.21</v>
      </c>
      <c r="G745" s="124">
        <v>252.42</v>
      </c>
      <c r="H745" s="125"/>
      <c r="I745" s="126">
        <v>0</v>
      </c>
    </row>
    <row r="746" spans="1:9" s="2" customFormat="1" ht="16.5">
      <c r="A746" s="119" t="s">
        <v>1643</v>
      </c>
      <c r="B746" s="120" t="s">
        <v>1283</v>
      </c>
      <c r="C746" s="121" t="s">
        <v>28</v>
      </c>
      <c r="D746" s="122">
        <v>4</v>
      </c>
      <c r="E746" s="123">
        <v>70.03</v>
      </c>
      <c r="F746" s="123">
        <v>88.89</v>
      </c>
      <c r="G746" s="124">
        <v>355.56</v>
      </c>
      <c r="H746" s="125"/>
      <c r="I746" s="126">
        <v>0</v>
      </c>
    </row>
    <row r="747" spans="1:9" s="2" customFormat="1" ht="16.5">
      <c r="A747" s="119" t="s">
        <v>1644</v>
      </c>
      <c r="B747" s="120" t="s">
        <v>1284</v>
      </c>
      <c r="C747" s="121" t="s">
        <v>28</v>
      </c>
      <c r="D747" s="122">
        <v>6</v>
      </c>
      <c r="E747" s="123">
        <v>99.43</v>
      </c>
      <c r="F747" s="123">
        <v>126.21</v>
      </c>
      <c r="G747" s="124">
        <v>757.26</v>
      </c>
      <c r="H747" s="125"/>
      <c r="I747" s="126">
        <v>0</v>
      </c>
    </row>
    <row r="748" spans="1:9" s="2" customFormat="1" ht="16.5">
      <c r="A748" s="119" t="s">
        <v>1645</v>
      </c>
      <c r="B748" s="120" t="s">
        <v>1285</v>
      </c>
      <c r="C748" s="121" t="s">
        <v>28</v>
      </c>
      <c r="D748" s="122">
        <v>22</v>
      </c>
      <c r="E748" s="123">
        <v>78.959999999999994</v>
      </c>
      <c r="F748" s="123">
        <v>100.22</v>
      </c>
      <c r="G748" s="124">
        <v>2204.84</v>
      </c>
      <c r="H748" s="125"/>
      <c r="I748" s="126">
        <v>0</v>
      </c>
    </row>
    <row r="749" spans="1:9" s="2" customFormat="1" ht="16.5">
      <c r="A749" s="119" t="s">
        <v>1646</v>
      </c>
      <c r="B749" s="120" t="s">
        <v>1286</v>
      </c>
      <c r="C749" s="121" t="s">
        <v>28</v>
      </c>
      <c r="D749" s="122">
        <v>2</v>
      </c>
      <c r="E749" s="123">
        <v>78.959999999999994</v>
      </c>
      <c r="F749" s="123">
        <v>100.22</v>
      </c>
      <c r="G749" s="124">
        <v>200.44</v>
      </c>
      <c r="H749" s="125"/>
      <c r="I749" s="126">
        <v>0</v>
      </c>
    </row>
    <row r="750" spans="1:9" s="2" customFormat="1" ht="16.5">
      <c r="A750" s="119" t="s">
        <v>1647</v>
      </c>
      <c r="B750" s="120" t="s">
        <v>1287</v>
      </c>
      <c r="C750" s="121" t="s">
        <v>28</v>
      </c>
      <c r="D750" s="122">
        <v>170</v>
      </c>
      <c r="E750" s="123">
        <v>68.709999999999994</v>
      </c>
      <c r="F750" s="123">
        <v>87.21</v>
      </c>
      <c r="G750" s="124">
        <v>14825.7</v>
      </c>
      <c r="H750" s="125"/>
      <c r="I750" s="126">
        <v>0</v>
      </c>
    </row>
    <row r="751" spans="1:9" s="2" customFormat="1" ht="16.5">
      <c r="A751" s="119" t="s">
        <v>1648</v>
      </c>
      <c r="B751" s="120" t="s">
        <v>1288</v>
      </c>
      <c r="C751" s="121" t="s">
        <v>28</v>
      </c>
      <c r="D751" s="122">
        <v>14</v>
      </c>
      <c r="E751" s="123">
        <v>46.68</v>
      </c>
      <c r="F751" s="123">
        <v>59.25</v>
      </c>
      <c r="G751" s="124">
        <v>829.5</v>
      </c>
      <c r="H751" s="125"/>
      <c r="I751" s="126">
        <v>0</v>
      </c>
    </row>
    <row r="752" spans="1:9" s="2" customFormat="1" ht="16.5">
      <c r="A752" s="119" t="s">
        <v>1649</v>
      </c>
      <c r="B752" s="120" t="s">
        <v>1289</v>
      </c>
      <c r="C752" s="121" t="s">
        <v>28</v>
      </c>
      <c r="D752" s="122">
        <v>105</v>
      </c>
      <c r="E752" s="123">
        <v>42.31</v>
      </c>
      <c r="F752" s="123">
        <v>53.7</v>
      </c>
      <c r="G752" s="124">
        <v>5638.5</v>
      </c>
      <c r="H752" s="125"/>
      <c r="I752" s="126">
        <v>0</v>
      </c>
    </row>
    <row r="753" spans="1:9" s="2" customFormat="1" ht="16.5">
      <c r="A753" s="119" t="s">
        <v>1650</v>
      </c>
      <c r="B753" s="120" t="s">
        <v>1290</v>
      </c>
      <c r="C753" s="121" t="s">
        <v>28</v>
      </c>
      <c r="D753" s="122">
        <v>840</v>
      </c>
      <c r="E753" s="123">
        <v>29.07</v>
      </c>
      <c r="F753" s="123">
        <v>36.9</v>
      </c>
      <c r="G753" s="124">
        <v>30996</v>
      </c>
      <c r="H753" s="125"/>
      <c r="I753" s="126">
        <v>0</v>
      </c>
    </row>
    <row r="754" spans="1:9" s="2" customFormat="1" ht="16.5">
      <c r="A754" s="119" t="s">
        <v>1651</v>
      </c>
      <c r="B754" s="120" t="s">
        <v>1291</v>
      </c>
      <c r="C754" s="121" t="s">
        <v>28</v>
      </c>
      <c r="D754" s="122">
        <v>8</v>
      </c>
      <c r="E754" s="123">
        <v>37.21</v>
      </c>
      <c r="F754" s="123">
        <v>47.23</v>
      </c>
      <c r="G754" s="124">
        <v>377.84</v>
      </c>
      <c r="H754" s="125"/>
      <c r="I754" s="126">
        <v>0</v>
      </c>
    </row>
    <row r="755" spans="1:9" s="2" customFormat="1" ht="16.5">
      <c r="A755" s="119" t="s">
        <v>1652</v>
      </c>
      <c r="B755" s="120" t="s">
        <v>1292</v>
      </c>
      <c r="C755" s="121" t="s">
        <v>28</v>
      </c>
      <c r="D755" s="122">
        <v>67</v>
      </c>
      <c r="E755" s="123">
        <v>20.87</v>
      </c>
      <c r="F755" s="123">
        <v>26.49</v>
      </c>
      <c r="G755" s="124">
        <v>1774.83</v>
      </c>
      <c r="H755" s="125"/>
      <c r="I755" s="126">
        <v>0</v>
      </c>
    </row>
    <row r="756" spans="1:9" s="2" customFormat="1" ht="16.5">
      <c r="A756" s="119" t="s">
        <v>1653</v>
      </c>
      <c r="B756" s="120" t="s">
        <v>1293</v>
      </c>
      <c r="C756" s="121" t="s">
        <v>28</v>
      </c>
      <c r="D756" s="122">
        <v>36</v>
      </c>
      <c r="E756" s="123">
        <v>11.84</v>
      </c>
      <c r="F756" s="123">
        <v>15.03</v>
      </c>
      <c r="G756" s="124">
        <v>541.08000000000004</v>
      </c>
      <c r="H756" s="125"/>
      <c r="I756" s="126">
        <v>0</v>
      </c>
    </row>
    <row r="757" spans="1:9" s="2" customFormat="1" ht="16.5">
      <c r="A757" s="119" t="s">
        <v>1654</v>
      </c>
      <c r="B757" s="120" t="s">
        <v>1294</v>
      </c>
      <c r="C757" s="121" t="s">
        <v>28</v>
      </c>
      <c r="D757" s="122">
        <v>45</v>
      </c>
      <c r="E757" s="123">
        <v>42.31</v>
      </c>
      <c r="F757" s="123">
        <v>53.7</v>
      </c>
      <c r="G757" s="124">
        <v>2416.5</v>
      </c>
      <c r="H757" s="125"/>
      <c r="I757" s="126">
        <v>0</v>
      </c>
    </row>
    <row r="758" spans="1:9" s="2" customFormat="1" ht="24.75">
      <c r="A758" s="119" t="s">
        <v>1655</v>
      </c>
      <c r="B758" s="120" t="s">
        <v>1295</v>
      </c>
      <c r="C758" s="121" t="s">
        <v>28</v>
      </c>
      <c r="D758" s="122">
        <v>238</v>
      </c>
      <c r="E758" s="123">
        <v>264.88</v>
      </c>
      <c r="F758" s="123">
        <v>336.21</v>
      </c>
      <c r="G758" s="124">
        <v>80017.98</v>
      </c>
      <c r="H758" s="125"/>
      <c r="I758" s="126">
        <v>0</v>
      </c>
    </row>
    <row r="759" spans="1:9" s="2" customFormat="1" ht="24.75">
      <c r="A759" s="119" t="s">
        <v>1656</v>
      </c>
      <c r="B759" s="120" t="s">
        <v>1296</v>
      </c>
      <c r="C759" s="121" t="s">
        <v>28</v>
      </c>
      <c r="D759" s="122">
        <v>2</v>
      </c>
      <c r="E759" s="123">
        <v>394.31</v>
      </c>
      <c r="F759" s="123">
        <v>500.5</v>
      </c>
      <c r="G759" s="124">
        <v>1001</v>
      </c>
      <c r="H759" s="125"/>
      <c r="I759" s="126">
        <v>0</v>
      </c>
    </row>
    <row r="760" spans="1:9" s="2" customFormat="1" ht="24.75">
      <c r="A760" s="119" t="s">
        <v>1657</v>
      </c>
      <c r="B760" s="120" t="s">
        <v>1297</v>
      </c>
      <c r="C760" s="121" t="s">
        <v>28</v>
      </c>
      <c r="D760" s="122">
        <v>8</v>
      </c>
      <c r="E760" s="123">
        <v>195.2</v>
      </c>
      <c r="F760" s="123">
        <v>247.77</v>
      </c>
      <c r="G760" s="124">
        <v>1982.16</v>
      </c>
      <c r="H760" s="125"/>
      <c r="I760" s="126">
        <v>0</v>
      </c>
    </row>
    <row r="761" spans="1:9" s="2" customFormat="1" ht="24.75">
      <c r="A761" s="119" t="s">
        <v>1658</v>
      </c>
      <c r="B761" s="120" t="s">
        <v>1298</v>
      </c>
      <c r="C761" s="121" t="s">
        <v>28</v>
      </c>
      <c r="D761" s="122">
        <v>170</v>
      </c>
      <c r="E761" s="123">
        <v>168.88</v>
      </c>
      <c r="F761" s="123">
        <v>214.36</v>
      </c>
      <c r="G761" s="124">
        <v>36441.199999999997</v>
      </c>
      <c r="H761" s="125"/>
      <c r="I761" s="126">
        <v>0</v>
      </c>
    </row>
    <row r="762" spans="1:9" s="2" customFormat="1" ht="16.5">
      <c r="A762" s="119" t="s">
        <v>1659</v>
      </c>
      <c r="B762" s="120" t="s">
        <v>1299</v>
      </c>
      <c r="C762" s="121" t="s">
        <v>28</v>
      </c>
      <c r="D762" s="122">
        <v>20</v>
      </c>
      <c r="E762" s="123">
        <v>105.02</v>
      </c>
      <c r="F762" s="123">
        <v>133.30000000000001</v>
      </c>
      <c r="G762" s="124">
        <v>2666</v>
      </c>
      <c r="H762" s="125"/>
      <c r="I762" s="126">
        <v>0</v>
      </c>
    </row>
    <row r="763" spans="1:9" s="2" customFormat="1" ht="24.75">
      <c r="A763" s="119" t="s">
        <v>1660</v>
      </c>
      <c r="B763" s="120" t="s">
        <v>1300</v>
      </c>
      <c r="C763" s="121" t="s">
        <v>28</v>
      </c>
      <c r="D763" s="122">
        <v>54</v>
      </c>
      <c r="E763" s="123">
        <v>92.96</v>
      </c>
      <c r="F763" s="123">
        <v>117.99</v>
      </c>
      <c r="G763" s="124">
        <v>6371.46</v>
      </c>
      <c r="H763" s="125"/>
      <c r="I763" s="126">
        <v>0</v>
      </c>
    </row>
    <row r="764" spans="1:9" s="2" customFormat="1" ht="16.5">
      <c r="A764" s="119" t="s">
        <v>1661</v>
      </c>
      <c r="B764" s="120" t="s">
        <v>1301</v>
      </c>
      <c r="C764" s="121" t="s">
        <v>28</v>
      </c>
      <c r="D764" s="122">
        <v>1</v>
      </c>
      <c r="E764" s="123">
        <v>232101.61</v>
      </c>
      <c r="F764" s="123">
        <v>294606.57</v>
      </c>
      <c r="G764" s="124">
        <v>294606.57</v>
      </c>
      <c r="H764" s="125"/>
      <c r="I764" s="126">
        <v>0</v>
      </c>
    </row>
    <row r="765" spans="1:9" s="2" customFormat="1">
      <c r="A765" s="119"/>
      <c r="B765" s="120" t="s">
        <v>951</v>
      </c>
      <c r="C765" s="121"/>
      <c r="D765" s="122"/>
      <c r="E765" s="123"/>
      <c r="F765" s="123"/>
      <c r="G765" s="124"/>
      <c r="H765" s="125"/>
      <c r="I765" s="126"/>
    </row>
    <row r="766" spans="1:9" s="2" customFormat="1" ht="49.5">
      <c r="A766" s="119" t="s">
        <v>1662</v>
      </c>
      <c r="B766" s="120" t="s">
        <v>1302</v>
      </c>
      <c r="C766" s="121" t="s">
        <v>28</v>
      </c>
      <c r="D766" s="122">
        <v>2</v>
      </c>
      <c r="E766" s="123">
        <v>1588.98</v>
      </c>
      <c r="F766" s="123">
        <v>2016.89</v>
      </c>
      <c r="G766" s="124">
        <v>4033.78</v>
      </c>
      <c r="H766" s="125"/>
      <c r="I766" s="126">
        <v>0</v>
      </c>
    </row>
    <row r="767" spans="1:9" s="2" customFormat="1" ht="49.5">
      <c r="A767" s="119" t="s">
        <v>1663</v>
      </c>
      <c r="B767" s="120" t="s">
        <v>1303</v>
      </c>
      <c r="C767" s="121" t="s">
        <v>28</v>
      </c>
      <c r="D767" s="122">
        <v>102</v>
      </c>
      <c r="E767" s="123">
        <v>1807.26</v>
      </c>
      <c r="F767" s="123">
        <v>2293.96</v>
      </c>
      <c r="G767" s="124">
        <v>233983.92</v>
      </c>
      <c r="H767" s="125"/>
      <c r="I767" s="126">
        <v>0</v>
      </c>
    </row>
    <row r="768" spans="1:9" s="2" customFormat="1" ht="16.5">
      <c r="A768" s="119" t="s">
        <v>1664</v>
      </c>
      <c r="B768" s="120" t="s">
        <v>1304</v>
      </c>
      <c r="C768" s="121" t="s">
        <v>28</v>
      </c>
      <c r="D768" s="122">
        <v>103</v>
      </c>
      <c r="E768" s="123">
        <v>869.5</v>
      </c>
      <c r="F768" s="123">
        <v>1103.6600000000001</v>
      </c>
      <c r="G768" s="124">
        <v>113676.98</v>
      </c>
      <c r="H768" s="125"/>
      <c r="I768" s="126">
        <v>0</v>
      </c>
    </row>
    <row r="769" spans="1:9" s="2" customFormat="1" ht="16.5">
      <c r="A769" s="119" t="s">
        <v>1665</v>
      </c>
      <c r="B769" s="120" t="s">
        <v>1305</v>
      </c>
      <c r="C769" s="121" t="s">
        <v>28</v>
      </c>
      <c r="D769" s="122">
        <v>1</v>
      </c>
      <c r="E769" s="123">
        <v>869.5</v>
      </c>
      <c r="F769" s="123">
        <v>1103.6600000000001</v>
      </c>
      <c r="G769" s="124">
        <v>1103.6600000000001</v>
      </c>
      <c r="H769" s="125"/>
      <c r="I769" s="126">
        <v>0</v>
      </c>
    </row>
    <row r="770" spans="1:9" s="2" customFormat="1">
      <c r="A770" s="119"/>
      <c r="B770" s="120" t="s">
        <v>952</v>
      </c>
      <c r="C770" s="121"/>
      <c r="D770" s="122"/>
      <c r="E770" s="123"/>
      <c r="F770" s="123"/>
      <c r="G770" s="124"/>
      <c r="H770" s="125"/>
      <c r="I770" s="126"/>
    </row>
    <row r="771" spans="1:9" s="2" customFormat="1" ht="99">
      <c r="A771" s="119" t="s">
        <v>1666</v>
      </c>
      <c r="B771" s="120" t="s">
        <v>1306</v>
      </c>
      <c r="C771" s="121" t="s">
        <v>28</v>
      </c>
      <c r="D771" s="122">
        <v>1</v>
      </c>
      <c r="E771" s="123">
        <v>1075614.07</v>
      </c>
      <c r="F771" s="123">
        <v>1365276.94</v>
      </c>
      <c r="G771" s="124">
        <v>1365276.94</v>
      </c>
      <c r="H771" s="125"/>
      <c r="I771" s="126">
        <v>0</v>
      </c>
    </row>
    <row r="772" spans="1:9">
      <c r="A772" s="128"/>
      <c r="B772" s="224" t="s">
        <v>36</v>
      </c>
      <c r="C772" s="224"/>
      <c r="D772" s="224"/>
      <c r="E772" s="143"/>
      <c r="F772" s="143"/>
      <c r="G772" s="144">
        <v>18270984.710000001</v>
      </c>
      <c r="H772" s="143"/>
      <c r="I772" s="145">
        <v>0</v>
      </c>
    </row>
    <row r="773" spans="1:9">
      <c r="A773" s="128" t="s">
        <v>3</v>
      </c>
      <c r="B773" s="129" t="s">
        <v>177</v>
      </c>
      <c r="C773" s="129"/>
      <c r="D773" s="129"/>
      <c r="E773" s="129"/>
      <c r="F773" s="129"/>
      <c r="G773" s="130"/>
      <c r="H773" s="129"/>
      <c r="I773" s="141"/>
    </row>
    <row r="774" spans="1:9" s="2" customFormat="1">
      <c r="A774" s="119"/>
      <c r="B774" s="120" t="s">
        <v>604</v>
      </c>
      <c r="C774" s="121"/>
      <c r="D774" s="122"/>
      <c r="E774" s="123"/>
      <c r="F774" s="123"/>
      <c r="G774" s="124"/>
      <c r="H774" s="125"/>
      <c r="I774" s="126"/>
    </row>
    <row r="775" spans="1:9" s="2" customFormat="1" ht="16.5">
      <c r="A775" s="119"/>
      <c r="B775" s="120" t="s">
        <v>1307</v>
      </c>
      <c r="C775" s="121"/>
      <c r="D775" s="122"/>
      <c r="E775" s="123"/>
      <c r="F775" s="123"/>
      <c r="G775" s="124"/>
      <c r="H775" s="125"/>
      <c r="I775" s="126"/>
    </row>
    <row r="776" spans="1:9" s="2" customFormat="1">
      <c r="A776" s="119" t="s">
        <v>743</v>
      </c>
      <c r="B776" s="120" t="s">
        <v>1308</v>
      </c>
      <c r="C776" s="121" t="s">
        <v>30</v>
      </c>
      <c r="D776" s="122">
        <v>114</v>
      </c>
      <c r="E776" s="123">
        <v>50.06</v>
      </c>
      <c r="F776" s="123">
        <v>63.54</v>
      </c>
      <c r="G776" s="124">
        <v>7243.56</v>
      </c>
      <c r="H776" s="125"/>
      <c r="I776" s="126">
        <v>0</v>
      </c>
    </row>
    <row r="777" spans="1:9" s="2" customFormat="1">
      <c r="A777" s="119" t="s">
        <v>1667</v>
      </c>
      <c r="B777" s="120" t="s">
        <v>1309</v>
      </c>
      <c r="C777" s="121" t="s">
        <v>30</v>
      </c>
      <c r="D777" s="122">
        <v>1380</v>
      </c>
      <c r="E777" s="123">
        <v>36.57</v>
      </c>
      <c r="F777" s="123">
        <v>46.42</v>
      </c>
      <c r="G777" s="124">
        <v>64059.6</v>
      </c>
      <c r="H777" s="125"/>
      <c r="I777" s="126">
        <v>0</v>
      </c>
    </row>
    <row r="778" spans="1:9" s="2" customFormat="1">
      <c r="A778" s="119" t="s">
        <v>1668</v>
      </c>
      <c r="B778" s="120" t="s">
        <v>1310</v>
      </c>
      <c r="C778" s="121" t="s">
        <v>30</v>
      </c>
      <c r="D778" s="122">
        <v>132</v>
      </c>
      <c r="E778" s="123">
        <v>34.28</v>
      </c>
      <c r="F778" s="123">
        <v>43.51</v>
      </c>
      <c r="G778" s="124">
        <v>5743.32</v>
      </c>
      <c r="H778" s="125"/>
      <c r="I778" s="126">
        <v>0</v>
      </c>
    </row>
    <row r="779" spans="1:9" s="2" customFormat="1">
      <c r="A779" s="119" t="s">
        <v>1669</v>
      </c>
      <c r="B779" s="120" t="s">
        <v>1311</v>
      </c>
      <c r="C779" s="121" t="s">
        <v>30</v>
      </c>
      <c r="D779" s="122">
        <v>90</v>
      </c>
      <c r="E779" s="123">
        <v>25.03</v>
      </c>
      <c r="F779" s="123">
        <v>31.77</v>
      </c>
      <c r="G779" s="124">
        <v>2859.3</v>
      </c>
      <c r="H779" s="125"/>
      <c r="I779" s="126">
        <v>0</v>
      </c>
    </row>
    <row r="780" spans="1:9" s="2" customFormat="1">
      <c r="A780" s="119"/>
      <c r="B780" s="120"/>
      <c r="C780" s="121"/>
      <c r="D780" s="122"/>
      <c r="E780" s="123"/>
      <c r="F780" s="123"/>
      <c r="G780" s="124"/>
      <c r="H780" s="125"/>
      <c r="I780" s="126"/>
    </row>
    <row r="781" spans="1:9" s="2" customFormat="1" ht="16.5">
      <c r="A781" s="119" t="s">
        <v>1670</v>
      </c>
      <c r="B781" s="120" t="s">
        <v>1312</v>
      </c>
      <c r="C781" s="121" t="s">
        <v>142</v>
      </c>
      <c r="D781" s="122">
        <v>14</v>
      </c>
      <c r="E781" s="123">
        <v>414.17</v>
      </c>
      <c r="F781" s="123">
        <v>525.71</v>
      </c>
      <c r="G781" s="124">
        <v>7359.94</v>
      </c>
      <c r="H781" s="125"/>
      <c r="I781" s="126">
        <v>0</v>
      </c>
    </row>
    <row r="782" spans="1:9" s="2" customFormat="1" ht="16.5">
      <c r="A782" s="119" t="s">
        <v>1671</v>
      </c>
      <c r="B782" s="120" t="s">
        <v>1313</v>
      </c>
      <c r="C782" s="121" t="s">
        <v>142</v>
      </c>
      <c r="D782" s="122">
        <v>1</v>
      </c>
      <c r="E782" s="123">
        <v>291.83999999999997</v>
      </c>
      <c r="F782" s="123">
        <v>370.43</v>
      </c>
      <c r="G782" s="124">
        <v>370.43</v>
      </c>
      <c r="H782" s="125"/>
      <c r="I782" s="126">
        <v>0</v>
      </c>
    </row>
    <row r="783" spans="1:9" s="2" customFormat="1">
      <c r="A783" s="119" t="s">
        <v>1672</v>
      </c>
      <c r="B783" s="120" t="s">
        <v>1314</v>
      </c>
      <c r="C783" s="121" t="s">
        <v>566</v>
      </c>
      <c r="D783" s="122">
        <v>7</v>
      </c>
      <c r="E783" s="123">
        <v>40.69</v>
      </c>
      <c r="F783" s="123">
        <v>51.65</v>
      </c>
      <c r="G783" s="124">
        <v>361.55</v>
      </c>
      <c r="H783" s="125"/>
      <c r="I783" s="126">
        <v>0</v>
      </c>
    </row>
    <row r="784" spans="1:9" s="2" customFormat="1">
      <c r="A784" s="119" t="s">
        <v>1673</v>
      </c>
      <c r="B784" s="120" t="s">
        <v>1315</v>
      </c>
      <c r="C784" s="121" t="s">
        <v>566</v>
      </c>
      <c r="D784" s="122">
        <v>17</v>
      </c>
      <c r="E784" s="123">
        <v>31.21</v>
      </c>
      <c r="F784" s="123">
        <v>39.61</v>
      </c>
      <c r="G784" s="124">
        <v>673.37</v>
      </c>
      <c r="H784" s="125"/>
      <c r="I784" s="126">
        <v>0</v>
      </c>
    </row>
    <row r="785" spans="1:9" s="2" customFormat="1">
      <c r="A785" s="119"/>
      <c r="B785" s="120" t="s">
        <v>1316</v>
      </c>
      <c r="C785" s="121"/>
      <c r="D785" s="122"/>
      <c r="E785" s="123"/>
      <c r="F785" s="123"/>
      <c r="G785" s="124"/>
      <c r="H785" s="125"/>
      <c r="I785" s="126"/>
    </row>
    <row r="786" spans="1:9" s="2" customFormat="1" ht="16.5">
      <c r="A786" s="119"/>
      <c r="B786" s="120" t="s">
        <v>1317</v>
      </c>
      <c r="C786" s="121"/>
      <c r="D786" s="122"/>
      <c r="E786" s="123"/>
      <c r="F786" s="123"/>
      <c r="G786" s="124"/>
      <c r="H786" s="125"/>
      <c r="I786" s="126"/>
    </row>
    <row r="787" spans="1:9" s="2" customFormat="1">
      <c r="A787" s="119" t="s">
        <v>1674</v>
      </c>
      <c r="B787" s="120" t="s">
        <v>1318</v>
      </c>
      <c r="C787" s="121" t="s">
        <v>30</v>
      </c>
      <c r="D787" s="122">
        <v>72</v>
      </c>
      <c r="E787" s="123">
        <v>26.16</v>
      </c>
      <c r="F787" s="123">
        <v>33.200000000000003</v>
      </c>
      <c r="G787" s="124">
        <v>2390.4</v>
      </c>
      <c r="H787" s="125"/>
      <c r="I787" s="126">
        <v>0</v>
      </c>
    </row>
    <row r="788" spans="1:9" s="2" customFormat="1">
      <c r="A788" s="119" t="s">
        <v>1675</v>
      </c>
      <c r="B788" s="120" t="s">
        <v>1319</v>
      </c>
      <c r="C788" s="121" t="s">
        <v>30</v>
      </c>
      <c r="D788" s="122">
        <v>72</v>
      </c>
      <c r="E788" s="123">
        <v>22.16</v>
      </c>
      <c r="F788" s="123">
        <v>28.13</v>
      </c>
      <c r="G788" s="124">
        <v>2025.36</v>
      </c>
      <c r="H788" s="125"/>
      <c r="I788" s="126">
        <v>0</v>
      </c>
    </row>
    <row r="789" spans="1:9" s="2" customFormat="1">
      <c r="A789" s="119" t="s">
        <v>1676</v>
      </c>
      <c r="B789" s="120" t="s">
        <v>1320</v>
      </c>
      <c r="C789" s="121" t="s">
        <v>30</v>
      </c>
      <c r="D789" s="122">
        <v>432</v>
      </c>
      <c r="E789" s="123">
        <v>13</v>
      </c>
      <c r="F789" s="123">
        <v>16.5</v>
      </c>
      <c r="G789" s="124">
        <v>7128</v>
      </c>
      <c r="H789" s="125"/>
      <c r="I789" s="126">
        <v>0</v>
      </c>
    </row>
    <row r="790" spans="1:9" s="2" customFormat="1">
      <c r="A790" s="119"/>
      <c r="B790" s="120"/>
      <c r="C790" s="121"/>
      <c r="D790" s="122"/>
      <c r="E790" s="123"/>
      <c r="F790" s="123"/>
      <c r="G790" s="124"/>
      <c r="H790" s="125"/>
      <c r="I790" s="126"/>
    </row>
    <row r="791" spans="1:9" s="2" customFormat="1" ht="16.5">
      <c r="A791" s="119" t="s">
        <v>1677</v>
      </c>
      <c r="B791" s="120" t="s">
        <v>1321</v>
      </c>
      <c r="C791" s="121" t="s">
        <v>28</v>
      </c>
      <c r="D791" s="122">
        <v>2</v>
      </c>
      <c r="E791" s="123">
        <v>10740.97</v>
      </c>
      <c r="F791" s="123">
        <v>13633.51</v>
      </c>
      <c r="G791" s="124">
        <v>27267.02</v>
      </c>
      <c r="H791" s="125"/>
      <c r="I791" s="126">
        <v>0</v>
      </c>
    </row>
    <row r="792" spans="1:9" s="2" customFormat="1" ht="24.75">
      <c r="A792" s="119" t="s">
        <v>1678</v>
      </c>
      <c r="B792" s="120" t="s">
        <v>1348</v>
      </c>
      <c r="C792" s="121" t="s">
        <v>28</v>
      </c>
      <c r="D792" s="122">
        <v>1</v>
      </c>
      <c r="E792" s="123">
        <v>2176.7399999999998</v>
      </c>
      <c r="F792" s="123">
        <v>2762.94</v>
      </c>
      <c r="G792" s="124">
        <v>2762.94</v>
      </c>
      <c r="H792" s="125"/>
      <c r="I792" s="126">
        <v>0</v>
      </c>
    </row>
    <row r="793" spans="1:9" s="2" customFormat="1">
      <c r="A793" s="119"/>
      <c r="B793" s="120" t="s">
        <v>605</v>
      </c>
      <c r="C793" s="121"/>
      <c r="D793" s="122"/>
      <c r="E793" s="123"/>
      <c r="F793" s="123"/>
      <c r="G793" s="124"/>
      <c r="H793" s="125"/>
      <c r="I793" s="126"/>
    </row>
    <row r="794" spans="1:9" s="2" customFormat="1" ht="16.5">
      <c r="A794" s="119"/>
      <c r="B794" s="120" t="s">
        <v>1322</v>
      </c>
      <c r="C794" s="121"/>
      <c r="D794" s="122"/>
      <c r="E794" s="123"/>
      <c r="F794" s="123"/>
      <c r="G794" s="124"/>
      <c r="H794" s="125"/>
      <c r="I794" s="126"/>
    </row>
    <row r="795" spans="1:9" s="2" customFormat="1">
      <c r="A795" s="119" t="s">
        <v>1679</v>
      </c>
      <c r="B795" s="120" t="s">
        <v>1323</v>
      </c>
      <c r="C795" s="121" t="s">
        <v>30</v>
      </c>
      <c r="D795" s="122">
        <v>120</v>
      </c>
      <c r="E795" s="123">
        <v>44.69</v>
      </c>
      <c r="F795" s="123">
        <v>56.73</v>
      </c>
      <c r="G795" s="124">
        <v>6807.6</v>
      </c>
      <c r="H795" s="125"/>
      <c r="I795" s="126">
        <v>0</v>
      </c>
    </row>
    <row r="796" spans="1:9" s="2" customFormat="1">
      <c r="A796" s="119" t="s">
        <v>1680</v>
      </c>
      <c r="B796" s="120" t="s">
        <v>1324</v>
      </c>
      <c r="C796" s="121" t="s">
        <v>30</v>
      </c>
      <c r="D796" s="122">
        <v>270</v>
      </c>
      <c r="E796" s="123">
        <v>35.19</v>
      </c>
      <c r="F796" s="123">
        <v>44.67</v>
      </c>
      <c r="G796" s="124">
        <v>12060.9</v>
      </c>
      <c r="H796" s="125"/>
      <c r="I796" s="126">
        <v>0</v>
      </c>
    </row>
    <row r="797" spans="1:9" s="2" customFormat="1">
      <c r="A797" s="119" t="s">
        <v>1681</v>
      </c>
      <c r="B797" s="120" t="s">
        <v>1318</v>
      </c>
      <c r="C797" s="121" t="s">
        <v>30</v>
      </c>
      <c r="D797" s="122">
        <v>888</v>
      </c>
      <c r="E797" s="123">
        <v>26.16</v>
      </c>
      <c r="F797" s="123">
        <v>33.200000000000003</v>
      </c>
      <c r="G797" s="124">
        <v>29481.599999999999</v>
      </c>
      <c r="H797" s="125"/>
      <c r="I797" s="126">
        <v>0</v>
      </c>
    </row>
    <row r="798" spans="1:9" s="2" customFormat="1">
      <c r="A798" s="119" t="s">
        <v>1682</v>
      </c>
      <c r="B798" s="120" t="s">
        <v>1325</v>
      </c>
      <c r="C798" s="121" t="s">
        <v>30</v>
      </c>
      <c r="D798" s="122">
        <v>312</v>
      </c>
      <c r="E798" s="123">
        <v>17.739999999999998</v>
      </c>
      <c r="F798" s="123">
        <v>22.52</v>
      </c>
      <c r="G798" s="124">
        <v>7026.24</v>
      </c>
      <c r="H798" s="125"/>
      <c r="I798" s="126">
        <v>0</v>
      </c>
    </row>
    <row r="799" spans="1:9" s="2" customFormat="1">
      <c r="A799" s="119" t="s">
        <v>1683</v>
      </c>
      <c r="B799" s="120" t="s">
        <v>1320</v>
      </c>
      <c r="C799" s="121" t="s">
        <v>30</v>
      </c>
      <c r="D799" s="122">
        <v>1008</v>
      </c>
      <c r="E799" s="123">
        <v>13</v>
      </c>
      <c r="F799" s="123">
        <v>16.5</v>
      </c>
      <c r="G799" s="124">
        <v>16632</v>
      </c>
      <c r="H799" s="125"/>
      <c r="I799" s="126">
        <v>0</v>
      </c>
    </row>
    <row r="800" spans="1:9" s="2" customFormat="1">
      <c r="A800" s="119"/>
      <c r="B800" s="120" t="s">
        <v>1684</v>
      </c>
      <c r="C800" s="121"/>
      <c r="D800" s="122"/>
      <c r="E800" s="123"/>
      <c r="F800" s="123"/>
      <c r="G800" s="124"/>
      <c r="H800" s="125"/>
      <c r="I800" s="126"/>
    </row>
    <row r="801" spans="1:9" s="2" customFormat="1">
      <c r="A801" s="119" t="s">
        <v>1686</v>
      </c>
      <c r="B801" s="120" t="s">
        <v>1941</v>
      </c>
      <c r="C801" s="121" t="s">
        <v>566</v>
      </c>
      <c r="D801" s="122">
        <v>136</v>
      </c>
      <c r="E801" s="123">
        <v>126.66</v>
      </c>
      <c r="F801" s="123">
        <v>160.77000000000001</v>
      </c>
      <c r="G801" s="124">
        <v>21864.720000000001</v>
      </c>
      <c r="H801" s="125"/>
      <c r="I801" s="126">
        <v>0</v>
      </c>
    </row>
    <row r="802" spans="1:9" s="2" customFormat="1">
      <c r="A802" s="119" t="s">
        <v>1687</v>
      </c>
      <c r="B802" s="120" t="s">
        <v>1942</v>
      </c>
      <c r="C802" s="121" t="s">
        <v>566</v>
      </c>
      <c r="D802" s="122">
        <v>114</v>
      </c>
      <c r="E802" s="123">
        <v>72.930000000000007</v>
      </c>
      <c r="F802" s="123">
        <v>92.57</v>
      </c>
      <c r="G802" s="124">
        <v>10552.98</v>
      </c>
      <c r="H802" s="125"/>
      <c r="I802" s="126">
        <v>0</v>
      </c>
    </row>
    <row r="803" spans="1:9" s="2" customFormat="1">
      <c r="A803" s="119"/>
      <c r="B803" s="120" t="s">
        <v>1685</v>
      </c>
      <c r="C803" s="121"/>
      <c r="D803" s="122"/>
      <c r="E803" s="123"/>
      <c r="F803" s="123"/>
      <c r="G803" s="124"/>
      <c r="H803" s="125"/>
      <c r="I803" s="126"/>
    </row>
    <row r="804" spans="1:9" s="2" customFormat="1">
      <c r="A804" s="119" t="s">
        <v>1688</v>
      </c>
      <c r="B804" s="120" t="s">
        <v>606</v>
      </c>
      <c r="C804" s="121" t="s">
        <v>566</v>
      </c>
      <c r="D804" s="122">
        <v>15</v>
      </c>
      <c r="E804" s="123">
        <v>374.66</v>
      </c>
      <c r="F804" s="123">
        <v>475.56</v>
      </c>
      <c r="G804" s="124">
        <v>7133.4</v>
      </c>
      <c r="H804" s="125"/>
      <c r="I804" s="126">
        <v>0</v>
      </c>
    </row>
    <row r="805" spans="1:9" s="2" customFormat="1">
      <c r="A805" s="119" t="s">
        <v>1689</v>
      </c>
      <c r="B805" s="120" t="s">
        <v>607</v>
      </c>
      <c r="C805" s="121" t="s">
        <v>566</v>
      </c>
      <c r="D805" s="122">
        <v>28</v>
      </c>
      <c r="E805" s="123">
        <v>110.99</v>
      </c>
      <c r="F805" s="123">
        <v>140.88</v>
      </c>
      <c r="G805" s="124">
        <v>3944.64</v>
      </c>
      <c r="H805" s="125"/>
      <c r="I805" s="126">
        <v>0</v>
      </c>
    </row>
    <row r="806" spans="1:9" s="2" customFormat="1">
      <c r="A806" s="119" t="s">
        <v>1690</v>
      </c>
      <c r="B806" s="120" t="s">
        <v>608</v>
      </c>
      <c r="C806" s="121" t="s">
        <v>566</v>
      </c>
      <c r="D806" s="122">
        <v>29</v>
      </c>
      <c r="E806" s="123">
        <v>50.74</v>
      </c>
      <c r="F806" s="123">
        <v>64.400000000000006</v>
      </c>
      <c r="G806" s="124">
        <v>1867.6</v>
      </c>
      <c r="H806" s="125"/>
      <c r="I806" s="126">
        <v>0</v>
      </c>
    </row>
    <row r="807" spans="1:9" s="2" customFormat="1">
      <c r="A807" s="119" t="s">
        <v>1691</v>
      </c>
      <c r="B807" s="120" t="s">
        <v>609</v>
      </c>
      <c r="C807" s="121" t="s">
        <v>566</v>
      </c>
      <c r="D807" s="122">
        <v>32</v>
      </c>
      <c r="E807" s="123">
        <v>36.86</v>
      </c>
      <c r="F807" s="123">
        <v>46.79</v>
      </c>
      <c r="G807" s="124">
        <v>1497.28</v>
      </c>
      <c r="H807" s="125"/>
      <c r="I807" s="126">
        <v>0</v>
      </c>
    </row>
    <row r="808" spans="1:9" s="2" customFormat="1">
      <c r="A808" s="119"/>
      <c r="B808" s="120"/>
      <c r="C808" s="121"/>
      <c r="D808" s="122"/>
      <c r="E808" s="123"/>
      <c r="F808" s="123"/>
      <c r="G808" s="124"/>
      <c r="H808" s="125"/>
      <c r="I808" s="126"/>
    </row>
    <row r="809" spans="1:9" s="2" customFormat="1">
      <c r="A809" s="119" t="s">
        <v>1692</v>
      </c>
      <c r="B809" s="120" t="s">
        <v>1326</v>
      </c>
      <c r="C809" s="121" t="s">
        <v>566</v>
      </c>
      <c r="D809" s="122">
        <v>488</v>
      </c>
      <c r="E809" s="123">
        <v>24.65</v>
      </c>
      <c r="F809" s="123">
        <v>31.29</v>
      </c>
      <c r="G809" s="124">
        <v>15269.52</v>
      </c>
      <c r="H809" s="125"/>
      <c r="I809" s="126">
        <v>0</v>
      </c>
    </row>
    <row r="810" spans="1:9" s="2" customFormat="1">
      <c r="A810" s="119" t="s">
        <v>1693</v>
      </c>
      <c r="B810" s="120" t="s">
        <v>1327</v>
      </c>
      <c r="C810" s="121" t="s">
        <v>566</v>
      </c>
      <c r="D810" s="122">
        <v>71</v>
      </c>
      <c r="E810" s="123">
        <v>27.94</v>
      </c>
      <c r="F810" s="123">
        <v>35.46</v>
      </c>
      <c r="G810" s="124">
        <v>2517.66</v>
      </c>
      <c r="H810" s="125"/>
      <c r="I810" s="126">
        <v>0</v>
      </c>
    </row>
    <row r="811" spans="1:9" s="2" customFormat="1" ht="16.5">
      <c r="A811" s="119" t="s">
        <v>1900</v>
      </c>
      <c r="B811" s="120" t="s">
        <v>610</v>
      </c>
      <c r="C811" s="121" t="s">
        <v>566</v>
      </c>
      <c r="D811" s="122">
        <v>488</v>
      </c>
      <c r="E811" s="123">
        <v>180.45</v>
      </c>
      <c r="F811" s="123">
        <v>229.05</v>
      </c>
      <c r="G811" s="124">
        <v>111776.4</v>
      </c>
      <c r="H811" s="125"/>
      <c r="I811" s="126">
        <v>0</v>
      </c>
    </row>
    <row r="812" spans="1:9" s="2" customFormat="1">
      <c r="A812" s="119" t="s">
        <v>1694</v>
      </c>
      <c r="B812" s="120" t="s">
        <v>1943</v>
      </c>
      <c r="C812" s="121" t="s">
        <v>566</v>
      </c>
      <c r="D812" s="122">
        <v>78</v>
      </c>
      <c r="E812" s="123">
        <v>41.43</v>
      </c>
      <c r="F812" s="123">
        <v>52.59</v>
      </c>
      <c r="G812" s="124">
        <v>4102.0200000000004</v>
      </c>
      <c r="H812" s="125"/>
      <c r="I812" s="126">
        <v>0</v>
      </c>
    </row>
    <row r="813" spans="1:9" s="2" customFormat="1">
      <c r="A813" s="119" t="s">
        <v>1695</v>
      </c>
      <c r="B813" s="120" t="s">
        <v>1328</v>
      </c>
      <c r="C813" s="121" t="s">
        <v>566</v>
      </c>
      <c r="D813" s="122">
        <v>71</v>
      </c>
      <c r="E813" s="123">
        <v>27.07</v>
      </c>
      <c r="F813" s="123">
        <v>34.36</v>
      </c>
      <c r="G813" s="124">
        <v>2439.56</v>
      </c>
      <c r="H813" s="125"/>
      <c r="I813" s="126">
        <v>0</v>
      </c>
    </row>
    <row r="814" spans="1:9" s="2" customFormat="1">
      <c r="A814" s="119" t="s">
        <v>1696</v>
      </c>
      <c r="B814" s="120" t="s">
        <v>611</v>
      </c>
      <c r="C814" s="121" t="s">
        <v>566</v>
      </c>
      <c r="D814" s="122">
        <v>74</v>
      </c>
      <c r="E814" s="123">
        <v>69.930000000000007</v>
      </c>
      <c r="F814" s="123">
        <v>88.76</v>
      </c>
      <c r="G814" s="124">
        <v>6568.24</v>
      </c>
      <c r="H814" s="125"/>
      <c r="I814" s="126">
        <v>0</v>
      </c>
    </row>
    <row r="815" spans="1:9" s="2" customFormat="1">
      <c r="A815" s="119" t="s">
        <v>1697</v>
      </c>
      <c r="B815" s="120" t="s">
        <v>612</v>
      </c>
      <c r="C815" s="121" t="s">
        <v>566</v>
      </c>
      <c r="D815" s="122">
        <v>78</v>
      </c>
      <c r="E815" s="123">
        <v>153.07</v>
      </c>
      <c r="F815" s="123">
        <v>194.29</v>
      </c>
      <c r="G815" s="124">
        <v>15154.62</v>
      </c>
      <c r="H815" s="125"/>
      <c r="I815" s="126">
        <v>0</v>
      </c>
    </row>
    <row r="816" spans="1:9" s="2" customFormat="1">
      <c r="A816" s="119" t="s">
        <v>1698</v>
      </c>
      <c r="B816" s="120" t="s">
        <v>1329</v>
      </c>
      <c r="C816" s="121" t="s">
        <v>566</v>
      </c>
      <c r="D816" s="122">
        <v>71</v>
      </c>
      <c r="E816" s="123">
        <v>127.85</v>
      </c>
      <c r="F816" s="123">
        <v>162.28</v>
      </c>
      <c r="G816" s="124">
        <v>11521.88</v>
      </c>
      <c r="H816" s="125"/>
      <c r="I816" s="126">
        <v>0</v>
      </c>
    </row>
    <row r="817" spans="1:9" s="2" customFormat="1">
      <c r="A817" s="119" t="s">
        <v>1699</v>
      </c>
      <c r="B817" s="120" t="s">
        <v>1330</v>
      </c>
      <c r="C817" s="121" t="s">
        <v>566</v>
      </c>
      <c r="D817" s="122">
        <v>488</v>
      </c>
      <c r="E817" s="123">
        <v>93.96</v>
      </c>
      <c r="F817" s="123">
        <v>119.26</v>
      </c>
      <c r="G817" s="124">
        <v>58198.879999999997</v>
      </c>
      <c r="H817" s="125"/>
      <c r="I817" s="126">
        <v>0</v>
      </c>
    </row>
    <row r="818" spans="1:9" s="2" customFormat="1">
      <c r="A818" s="119" t="s">
        <v>1700</v>
      </c>
      <c r="B818" s="120" t="s">
        <v>1331</v>
      </c>
      <c r="C818" s="121" t="s">
        <v>566</v>
      </c>
      <c r="D818" s="122">
        <v>78</v>
      </c>
      <c r="E818" s="123">
        <v>62.61</v>
      </c>
      <c r="F818" s="123">
        <v>79.47</v>
      </c>
      <c r="G818" s="124">
        <v>6198.66</v>
      </c>
      <c r="H818" s="125"/>
      <c r="I818" s="126">
        <v>0</v>
      </c>
    </row>
    <row r="819" spans="1:9" s="2" customFormat="1" ht="24.75">
      <c r="A819" s="119" t="s">
        <v>1701</v>
      </c>
      <c r="B819" s="120" t="s">
        <v>1332</v>
      </c>
      <c r="C819" s="121" t="s">
        <v>566</v>
      </c>
      <c r="D819" s="122">
        <v>120</v>
      </c>
      <c r="E819" s="123">
        <v>391.86</v>
      </c>
      <c r="F819" s="123">
        <v>497.39</v>
      </c>
      <c r="G819" s="124">
        <v>59686.8</v>
      </c>
      <c r="H819" s="125"/>
      <c r="I819" s="126">
        <v>0</v>
      </c>
    </row>
    <row r="820" spans="1:9" s="2" customFormat="1">
      <c r="A820" s="119" t="s">
        <v>1702</v>
      </c>
      <c r="B820" s="120" t="s">
        <v>1944</v>
      </c>
      <c r="C820" s="121" t="s">
        <v>566</v>
      </c>
      <c r="D820" s="122">
        <v>890</v>
      </c>
      <c r="E820" s="123">
        <v>24.45</v>
      </c>
      <c r="F820" s="123">
        <v>31.03</v>
      </c>
      <c r="G820" s="124">
        <v>27616.7</v>
      </c>
      <c r="H820" s="125"/>
      <c r="I820" s="126">
        <v>0</v>
      </c>
    </row>
    <row r="821" spans="1:9" s="2" customFormat="1" ht="16.5">
      <c r="A821" s="119" t="s">
        <v>1703</v>
      </c>
      <c r="B821" s="120" t="s">
        <v>1945</v>
      </c>
      <c r="C821" s="121" t="s">
        <v>566</v>
      </c>
      <c r="D821" s="122">
        <v>12</v>
      </c>
      <c r="E821" s="123">
        <v>188.45</v>
      </c>
      <c r="F821" s="123">
        <v>239.2</v>
      </c>
      <c r="G821" s="124">
        <v>2870.4</v>
      </c>
      <c r="H821" s="125"/>
      <c r="I821" s="126">
        <v>0</v>
      </c>
    </row>
    <row r="822" spans="1:9" s="2" customFormat="1" ht="16.5">
      <c r="A822" s="119" t="s">
        <v>1704</v>
      </c>
      <c r="B822" s="120" t="s">
        <v>1946</v>
      </c>
      <c r="C822" s="121" t="s">
        <v>566</v>
      </c>
      <c r="D822" s="122">
        <v>392</v>
      </c>
      <c r="E822" s="123">
        <v>33.159999999999997</v>
      </c>
      <c r="F822" s="123">
        <v>42.09</v>
      </c>
      <c r="G822" s="124">
        <v>16499.28</v>
      </c>
      <c r="H822" s="125"/>
      <c r="I822" s="126">
        <v>0</v>
      </c>
    </row>
    <row r="823" spans="1:9" s="2" customFormat="1" ht="16.5">
      <c r="A823" s="119"/>
      <c r="B823" s="120" t="s">
        <v>1706</v>
      </c>
      <c r="C823" s="121"/>
      <c r="D823" s="122"/>
      <c r="E823" s="123"/>
      <c r="F823" s="123"/>
      <c r="G823" s="124"/>
      <c r="H823" s="125"/>
      <c r="I823" s="126"/>
    </row>
    <row r="824" spans="1:9" s="2" customFormat="1" ht="16.5">
      <c r="A824" s="119" t="s">
        <v>1705</v>
      </c>
      <c r="B824" s="120" t="s">
        <v>1873</v>
      </c>
      <c r="C824" s="121" t="s">
        <v>566</v>
      </c>
      <c r="D824" s="122">
        <v>120</v>
      </c>
      <c r="E824" s="123">
        <v>530.77</v>
      </c>
      <c r="F824" s="123">
        <v>673.71</v>
      </c>
      <c r="G824" s="124">
        <v>80845.2</v>
      </c>
      <c r="H824" s="125"/>
      <c r="I824" s="126">
        <v>0</v>
      </c>
    </row>
    <row r="825" spans="1:9" s="2" customFormat="1">
      <c r="A825" s="119" t="s">
        <v>1707</v>
      </c>
      <c r="B825" s="120" t="s">
        <v>1872</v>
      </c>
      <c r="C825" s="121" t="s">
        <v>566</v>
      </c>
      <c r="D825" s="122">
        <v>120</v>
      </c>
      <c r="E825" s="123">
        <v>94.47</v>
      </c>
      <c r="F825" s="123">
        <v>119.91</v>
      </c>
      <c r="G825" s="124">
        <v>14389.2</v>
      </c>
      <c r="H825" s="125"/>
      <c r="I825" s="126">
        <v>0</v>
      </c>
    </row>
    <row r="826" spans="1:9" s="2" customFormat="1" ht="16.5">
      <c r="A826" s="119" t="s">
        <v>1708</v>
      </c>
      <c r="B826" s="120" t="s">
        <v>1871</v>
      </c>
      <c r="C826" s="121" t="s">
        <v>566</v>
      </c>
      <c r="D826" s="122">
        <v>324</v>
      </c>
      <c r="E826" s="123">
        <v>710.59</v>
      </c>
      <c r="F826" s="123">
        <v>901.95</v>
      </c>
      <c r="G826" s="124">
        <v>292231.8</v>
      </c>
      <c r="H826" s="125"/>
      <c r="I826" s="126">
        <v>0</v>
      </c>
    </row>
    <row r="827" spans="1:9" s="2" customFormat="1" ht="16.5">
      <c r="A827" s="119" t="s">
        <v>1709</v>
      </c>
      <c r="B827" s="120" t="s">
        <v>1333</v>
      </c>
      <c r="C827" s="121" t="s">
        <v>566</v>
      </c>
      <c r="D827" s="122">
        <v>78</v>
      </c>
      <c r="E827" s="123">
        <v>194.01</v>
      </c>
      <c r="F827" s="123">
        <v>246.26</v>
      </c>
      <c r="G827" s="124">
        <v>19208.28</v>
      </c>
      <c r="H827" s="125"/>
      <c r="I827" s="126">
        <v>0</v>
      </c>
    </row>
    <row r="828" spans="1:9" s="2" customFormat="1">
      <c r="A828" s="119" t="s">
        <v>1710</v>
      </c>
      <c r="B828" s="120" t="s">
        <v>613</v>
      </c>
      <c r="C828" s="121" t="s">
        <v>566</v>
      </c>
      <c r="D828" s="122">
        <v>242</v>
      </c>
      <c r="E828" s="123">
        <v>640.82000000000005</v>
      </c>
      <c r="F828" s="123">
        <v>813.39</v>
      </c>
      <c r="G828" s="124">
        <v>196840.38</v>
      </c>
      <c r="H828" s="125"/>
      <c r="I828" s="126">
        <v>0</v>
      </c>
    </row>
    <row r="829" spans="1:9" s="2" customFormat="1" ht="16.5">
      <c r="A829" s="119" t="s">
        <v>1711</v>
      </c>
      <c r="B829" s="120" t="s">
        <v>1349</v>
      </c>
      <c r="C829" s="121" t="s">
        <v>566</v>
      </c>
      <c r="D829" s="122">
        <v>126</v>
      </c>
      <c r="E829" s="123">
        <v>128.44999999999999</v>
      </c>
      <c r="F829" s="123">
        <v>163.04</v>
      </c>
      <c r="G829" s="124">
        <v>20543.04</v>
      </c>
      <c r="H829" s="125"/>
      <c r="I829" s="126">
        <v>0</v>
      </c>
    </row>
    <row r="830" spans="1:9" s="2" customFormat="1">
      <c r="A830" s="119" t="s">
        <v>1712</v>
      </c>
      <c r="B830" s="120" t="s">
        <v>614</v>
      </c>
      <c r="C830" s="121" t="s">
        <v>566</v>
      </c>
      <c r="D830" s="122">
        <v>120</v>
      </c>
      <c r="E830" s="123">
        <v>162.5</v>
      </c>
      <c r="F830" s="123">
        <v>206.26</v>
      </c>
      <c r="G830" s="124">
        <v>24751.200000000001</v>
      </c>
      <c r="H830" s="125"/>
      <c r="I830" s="126">
        <v>0</v>
      </c>
    </row>
    <row r="831" spans="1:9" s="2" customFormat="1" ht="16.5">
      <c r="A831" s="119" t="s">
        <v>1713</v>
      </c>
      <c r="B831" s="120" t="s">
        <v>1876</v>
      </c>
      <c r="C831" s="121" t="s">
        <v>566</v>
      </c>
      <c r="D831" s="122">
        <v>46</v>
      </c>
      <c r="E831" s="123">
        <v>84.82</v>
      </c>
      <c r="F831" s="123">
        <v>107.66</v>
      </c>
      <c r="G831" s="124">
        <v>4952.3599999999997</v>
      </c>
      <c r="H831" s="125"/>
      <c r="I831" s="126">
        <v>0</v>
      </c>
    </row>
    <row r="832" spans="1:9" s="2" customFormat="1">
      <c r="A832" s="119" t="s">
        <v>1714</v>
      </c>
      <c r="B832" s="120" t="s">
        <v>615</v>
      </c>
      <c r="C832" s="121" t="s">
        <v>566</v>
      </c>
      <c r="D832" s="122">
        <v>71</v>
      </c>
      <c r="E832" s="123">
        <v>254.23</v>
      </c>
      <c r="F832" s="123">
        <v>322.69</v>
      </c>
      <c r="G832" s="124">
        <v>22910.99</v>
      </c>
      <c r="H832" s="125"/>
      <c r="I832" s="126">
        <v>0</v>
      </c>
    </row>
    <row r="833" spans="1:9" s="2" customFormat="1" ht="33">
      <c r="A833" s="119" t="s">
        <v>1715</v>
      </c>
      <c r="B833" s="120" t="s">
        <v>1874</v>
      </c>
      <c r="C833" s="121" t="s">
        <v>566</v>
      </c>
      <c r="D833" s="122">
        <v>40</v>
      </c>
      <c r="E833" s="123">
        <v>1180</v>
      </c>
      <c r="F833" s="123">
        <v>1497.77</v>
      </c>
      <c r="G833" s="124">
        <v>59910.8</v>
      </c>
      <c r="H833" s="125"/>
      <c r="I833" s="126">
        <v>0</v>
      </c>
    </row>
    <row r="834" spans="1:9" s="2" customFormat="1" ht="16.5">
      <c r="A834" s="119" t="s">
        <v>1716</v>
      </c>
      <c r="B834" s="120" t="s">
        <v>1334</v>
      </c>
      <c r="C834" s="121" t="s">
        <v>566</v>
      </c>
      <c r="D834" s="122">
        <v>238</v>
      </c>
      <c r="E834" s="123">
        <v>266.44</v>
      </c>
      <c r="F834" s="123">
        <v>338.19</v>
      </c>
      <c r="G834" s="124">
        <v>80489.22</v>
      </c>
      <c r="H834" s="125"/>
      <c r="I834" s="126">
        <v>0</v>
      </c>
    </row>
    <row r="835" spans="1:9" s="2" customFormat="1" ht="16.5">
      <c r="A835" s="119" t="s">
        <v>1717</v>
      </c>
      <c r="B835" s="120" t="s">
        <v>1875</v>
      </c>
      <c r="C835" s="121" t="s">
        <v>566</v>
      </c>
      <c r="D835" s="122">
        <v>120</v>
      </c>
      <c r="E835" s="123">
        <v>263.5</v>
      </c>
      <c r="F835" s="123">
        <v>334.46</v>
      </c>
      <c r="G835" s="124">
        <v>40135.199999999997</v>
      </c>
      <c r="H835" s="125"/>
      <c r="I835" s="126">
        <v>0</v>
      </c>
    </row>
    <row r="836" spans="1:9" s="2" customFormat="1" ht="16.5">
      <c r="A836" s="119" t="s">
        <v>1718</v>
      </c>
      <c r="B836" s="120" t="s">
        <v>1350</v>
      </c>
      <c r="C836" s="121" t="s">
        <v>566</v>
      </c>
      <c r="D836" s="122">
        <v>250</v>
      </c>
      <c r="E836" s="123">
        <v>77.72</v>
      </c>
      <c r="F836" s="123">
        <v>98.65</v>
      </c>
      <c r="G836" s="124">
        <v>24662.5</v>
      </c>
      <c r="H836" s="125"/>
      <c r="I836" s="126">
        <v>0</v>
      </c>
    </row>
    <row r="837" spans="1:9" s="2" customFormat="1">
      <c r="A837" s="119" t="s">
        <v>1719</v>
      </c>
      <c r="B837" s="120" t="s">
        <v>1335</v>
      </c>
      <c r="C837" s="121" t="s">
        <v>566</v>
      </c>
      <c r="D837" s="122">
        <v>122</v>
      </c>
      <c r="E837" s="123">
        <v>259.85000000000002</v>
      </c>
      <c r="F837" s="123">
        <v>329.83</v>
      </c>
      <c r="G837" s="124">
        <v>40239.26</v>
      </c>
      <c r="H837" s="125"/>
      <c r="I837" s="126">
        <v>0</v>
      </c>
    </row>
    <row r="838" spans="1:9" s="2" customFormat="1">
      <c r="A838" s="119"/>
      <c r="B838" s="120" t="s">
        <v>1336</v>
      </c>
      <c r="C838" s="121"/>
      <c r="D838" s="122"/>
      <c r="E838" s="123"/>
      <c r="F838" s="123"/>
      <c r="G838" s="124"/>
      <c r="H838" s="125"/>
      <c r="I838" s="126"/>
    </row>
    <row r="839" spans="1:9" s="2" customFormat="1">
      <c r="A839" s="119" t="s">
        <v>1720</v>
      </c>
      <c r="B839" s="120" t="s">
        <v>1947</v>
      </c>
      <c r="C839" s="121" t="s">
        <v>28</v>
      </c>
      <c r="D839" s="122">
        <v>1</v>
      </c>
      <c r="E839" s="123">
        <v>290.75</v>
      </c>
      <c r="F839" s="123">
        <v>369.05</v>
      </c>
      <c r="G839" s="124">
        <v>369.05</v>
      </c>
      <c r="H839" s="125"/>
      <c r="I839" s="126">
        <v>0</v>
      </c>
    </row>
    <row r="840" spans="1:9" s="2" customFormat="1">
      <c r="A840" s="119" t="s">
        <v>1721</v>
      </c>
      <c r="B840" s="120" t="s">
        <v>1948</v>
      </c>
      <c r="C840" s="121" t="s">
        <v>28</v>
      </c>
      <c r="D840" s="122">
        <v>2</v>
      </c>
      <c r="E840" s="123">
        <v>48.79</v>
      </c>
      <c r="F840" s="123">
        <v>61.93</v>
      </c>
      <c r="G840" s="124">
        <v>123.86</v>
      </c>
      <c r="H840" s="125"/>
      <c r="I840" s="126">
        <v>0</v>
      </c>
    </row>
    <row r="841" spans="1:9" s="2" customFormat="1">
      <c r="A841" s="119"/>
      <c r="B841" s="120" t="s">
        <v>1337</v>
      </c>
      <c r="C841" s="121"/>
      <c r="D841" s="122"/>
      <c r="E841" s="123"/>
      <c r="F841" s="123"/>
      <c r="G841" s="124"/>
      <c r="H841" s="125"/>
      <c r="I841" s="126"/>
    </row>
    <row r="842" spans="1:9" s="2" customFormat="1" ht="16.5">
      <c r="A842" s="119" t="s">
        <v>1722</v>
      </c>
      <c r="B842" s="120" t="s">
        <v>1949</v>
      </c>
      <c r="C842" s="121" t="s">
        <v>28</v>
      </c>
      <c r="D842" s="122">
        <v>2</v>
      </c>
      <c r="E842" s="123">
        <v>4331.76</v>
      </c>
      <c r="F842" s="123">
        <v>5498.3</v>
      </c>
      <c r="G842" s="124">
        <v>10996.6</v>
      </c>
      <c r="H842" s="125"/>
      <c r="I842" s="126">
        <v>0</v>
      </c>
    </row>
    <row r="843" spans="1:9" s="2" customFormat="1" ht="24.75">
      <c r="A843" s="119" t="s">
        <v>1723</v>
      </c>
      <c r="B843" s="120" t="s">
        <v>1347</v>
      </c>
      <c r="C843" s="121" t="s">
        <v>28</v>
      </c>
      <c r="D843" s="122">
        <v>1</v>
      </c>
      <c r="E843" s="123">
        <v>2267.2399999999998</v>
      </c>
      <c r="F843" s="123">
        <v>2877.81</v>
      </c>
      <c r="G843" s="124">
        <v>2877.81</v>
      </c>
      <c r="H843" s="125"/>
      <c r="I843" s="126">
        <v>0</v>
      </c>
    </row>
    <row r="844" spans="1:9" s="2" customFormat="1" ht="16.5">
      <c r="A844" s="119" t="s">
        <v>1724</v>
      </c>
      <c r="B844" s="120" t="s">
        <v>1950</v>
      </c>
      <c r="C844" s="121" t="s">
        <v>28</v>
      </c>
      <c r="D844" s="122">
        <v>2</v>
      </c>
      <c r="E844" s="123">
        <v>5265.72</v>
      </c>
      <c r="F844" s="123">
        <v>6683.78</v>
      </c>
      <c r="G844" s="124">
        <v>13367.56</v>
      </c>
      <c r="H844" s="125"/>
      <c r="I844" s="126">
        <v>0</v>
      </c>
    </row>
    <row r="845" spans="1:9" s="2" customFormat="1" ht="24.75">
      <c r="A845" s="119" t="s">
        <v>1725</v>
      </c>
      <c r="B845" s="120" t="s">
        <v>1951</v>
      </c>
      <c r="C845" s="121" t="s">
        <v>28</v>
      </c>
      <c r="D845" s="122">
        <v>1</v>
      </c>
      <c r="E845" s="123">
        <v>2307.06</v>
      </c>
      <c r="F845" s="123">
        <v>2928.35</v>
      </c>
      <c r="G845" s="124">
        <v>2928.35</v>
      </c>
      <c r="H845" s="125"/>
      <c r="I845" s="126">
        <v>0</v>
      </c>
    </row>
    <row r="846" spans="1:9" s="2" customFormat="1" ht="16.5">
      <c r="A846" s="119" t="s">
        <v>1726</v>
      </c>
      <c r="B846" s="120" t="s">
        <v>1952</v>
      </c>
      <c r="C846" s="121" t="s">
        <v>28</v>
      </c>
      <c r="D846" s="122">
        <v>2</v>
      </c>
      <c r="E846" s="123">
        <v>10740.97</v>
      </c>
      <c r="F846" s="123">
        <v>13633.51</v>
      </c>
      <c r="G846" s="124">
        <v>27267.02</v>
      </c>
      <c r="H846" s="125"/>
      <c r="I846" s="126">
        <v>0</v>
      </c>
    </row>
    <row r="847" spans="1:9" s="2" customFormat="1" ht="24.75">
      <c r="A847" s="119" t="s">
        <v>1727</v>
      </c>
      <c r="B847" s="120" t="s">
        <v>1953</v>
      </c>
      <c r="C847" s="121" t="s">
        <v>28</v>
      </c>
      <c r="D847" s="122">
        <v>1</v>
      </c>
      <c r="E847" s="123">
        <v>6973.24</v>
      </c>
      <c r="F847" s="123">
        <v>8851.1299999999992</v>
      </c>
      <c r="G847" s="124">
        <v>8851.1299999999992</v>
      </c>
      <c r="H847" s="125"/>
      <c r="I847" s="126">
        <v>0</v>
      </c>
    </row>
    <row r="848" spans="1:9" s="2" customFormat="1">
      <c r="A848" s="119"/>
      <c r="B848" s="120" t="s">
        <v>616</v>
      </c>
      <c r="C848" s="121"/>
      <c r="D848" s="122"/>
      <c r="E848" s="123"/>
      <c r="F848" s="123"/>
      <c r="G848" s="124"/>
      <c r="H848" s="125"/>
      <c r="I848" s="126"/>
    </row>
    <row r="849" spans="1:9" s="2" customFormat="1" ht="16.5">
      <c r="A849" s="119"/>
      <c r="B849" s="120" t="s">
        <v>1338</v>
      </c>
      <c r="C849" s="121"/>
      <c r="D849" s="122"/>
      <c r="E849" s="123"/>
      <c r="F849" s="123"/>
      <c r="G849" s="124"/>
      <c r="H849" s="125"/>
      <c r="I849" s="126"/>
    </row>
    <row r="850" spans="1:9" s="2" customFormat="1">
      <c r="A850" s="119" t="s">
        <v>1728</v>
      </c>
      <c r="B850" s="120" t="s">
        <v>1309</v>
      </c>
      <c r="C850" s="121" t="s">
        <v>30</v>
      </c>
      <c r="D850" s="122">
        <v>1320</v>
      </c>
      <c r="E850" s="123">
        <v>36.57</v>
      </c>
      <c r="F850" s="123">
        <v>46.42</v>
      </c>
      <c r="G850" s="124">
        <v>61274.400000000001</v>
      </c>
      <c r="H850" s="125"/>
      <c r="I850" s="126">
        <v>0</v>
      </c>
    </row>
    <row r="851" spans="1:9" s="2" customFormat="1">
      <c r="A851" s="119" t="s">
        <v>1729</v>
      </c>
      <c r="B851" s="120" t="s">
        <v>1310</v>
      </c>
      <c r="C851" s="121" t="s">
        <v>30</v>
      </c>
      <c r="D851" s="122">
        <v>270</v>
      </c>
      <c r="E851" s="123">
        <v>34.28</v>
      </c>
      <c r="F851" s="123">
        <v>43.51</v>
      </c>
      <c r="G851" s="124">
        <v>11747.7</v>
      </c>
      <c r="H851" s="125"/>
      <c r="I851" s="126">
        <v>0</v>
      </c>
    </row>
    <row r="852" spans="1:9" s="2" customFormat="1">
      <c r="A852" s="119" t="s">
        <v>1730</v>
      </c>
      <c r="B852" s="120" t="s">
        <v>1311</v>
      </c>
      <c r="C852" s="121" t="s">
        <v>30</v>
      </c>
      <c r="D852" s="122">
        <v>600</v>
      </c>
      <c r="E852" s="123">
        <v>25.03</v>
      </c>
      <c r="F852" s="123">
        <v>31.77</v>
      </c>
      <c r="G852" s="124">
        <v>19062</v>
      </c>
      <c r="H852" s="125"/>
      <c r="I852" s="126">
        <v>0</v>
      </c>
    </row>
    <row r="853" spans="1:9" s="2" customFormat="1">
      <c r="A853" s="119" t="s">
        <v>1731</v>
      </c>
      <c r="B853" s="120" t="s">
        <v>1339</v>
      </c>
      <c r="C853" s="121" t="s">
        <v>30</v>
      </c>
      <c r="D853" s="122">
        <v>330</v>
      </c>
      <c r="E853" s="123">
        <v>18.62</v>
      </c>
      <c r="F853" s="123">
        <v>23.63</v>
      </c>
      <c r="G853" s="124">
        <v>7797.9</v>
      </c>
      <c r="H853" s="125"/>
      <c r="I853" s="126">
        <v>0</v>
      </c>
    </row>
    <row r="854" spans="1:9" s="2" customFormat="1">
      <c r="A854" s="119"/>
      <c r="B854" s="120" t="s">
        <v>1340</v>
      </c>
      <c r="C854" s="121"/>
      <c r="D854" s="122"/>
      <c r="E854" s="123"/>
      <c r="F854" s="123"/>
      <c r="G854" s="124"/>
      <c r="H854" s="125"/>
      <c r="I854" s="126"/>
    </row>
    <row r="855" spans="1:9" s="2" customFormat="1">
      <c r="A855" s="119" t="s">
        <v>1732</v>
      </c>
      <c r="B855" s="120" t="s">
        <v>1341</v>
      </c>
      <c r="C855" s="121" t="s">
        <v>142</v>
      </c>
      <c r="D855" s="122">
        <v>30</v>
      </c>
      <c r="E855" s="123">
        <v>428.7</v>
      </c>
      <c r="F855" s="123">
        <v>544.15</v>
      </c>
      <c r="G855" s="124">
        <v>16324.5</v>
      </c>
      <c r="H855" s="125"/>
      <c r="I855" s="126">
        <v>0</v>
      </c>
    </row>
    <row r="856" spans="1:9" s="2" customFormat="1">
      <c r="A856" s="119" t="s">
        <v>1733</v>
      </c>
      <c r="B856" s="120" t="s">
        <v>1342</v>
      </c>
      <c r="C856" s="121" t="s">
        <v>142</v>
      </c>
      <c r="D856" s="122">
        <v>5</v>
      </c>
      <c r="E856" s="123">
        <v>253.7</v>
      </c>
      <c r="F856" s="123">
        <v>322.02</v>
      </c>
      <c r="G856" s="124">
        <v>1610.1</v>
      </c>
      <c r="H856" s="125"/>
      <c r="I856" s="126">
        <v>0</v>
      </c>
    </row>
    <row r="857" spans="1:9" s="2" customFormat="1">
      <c r="A857" s="119"/>
      <c r="B857" s="120"/>
      <c r="C857" s="121"/>
      <c r="D857" s="122"/>
      <c r="E857" s="123"/>
      <c r="F857" s="123"/>
      <c r="G857" s="124"/>
      <c r="H857" s="125"/>
      <c r="I857" s="126"/>
    </row>
    <row r="858" spans="1:9" s="2" customFormat="1">
      <c r="A858" s="119" t="s">
        <v>1734</v>
      </c>
      <c r="B858" s="120" t="s">
        <v>1343</v>
      </c>
      <c r="C858" s="121" t="s">
        <v>142</v>
      </c>
      <c r="D858" s="122">
        <v>6</v>
      </c>
      <c r="E858" s="123">
        <v>353.7</v>
      </c>
      <c r="F858" s="123">
        <v>448.95</v>
      </c>
      <c r="G858" s="124">
        <v>2693.7</v>
      </c>
      <c r="H858" s="125"/>
      <c r="I858" s="126">
        <v>0</v>
      </c>
    </row>
    <row r="859" spans="1:9" s="2" customFormat="1" ht="16.5">
      <c r="A859" s="119" t="s">
        <v>1735</v>
      </c>
      <c r="B859" s="120" t="s">
        <v>1344</v>
      </c>
      <c r="C859" s="121" t="s">
        <v>566</v>
      </c>
      <c r="D859" s="122">
        <v>44</v>
      </c>
      <c r="E859" s="123">
        <v>31.04</v>
      </c>
      <c r="F859" s="123">
        <v>39.4</v>
      </c>
      <c r="G859" s="124">
        <v>1733.6</v>
      </c>
      <c r="H859" s="125"/>
      <c r="I859" s="126">
        <v>0</v>
      </c>
    </row>
    <row r="860" spans="1:9" s="2" customFormat="1" ht="16.5">
      <c r="A860" s="119" t="s">
        <v>1736</v>
      </c>
      <c r="B860" s="120" t="s">
        <v>1346</v>
      </c>
      <c r="C860" s="121" t="s">
        <v>566</v>
      </c>
      <c r="D860" s="122">
        <v>59</v>
      </c>
      <c r="E860" s="123">
        <v>21.37</v>
      </c>
      <c r="F860" s="123">
        <v>27.12</v>
      </c>
      <c r="G860" s="124">
        <v>1600.08</v>
      </c>
      <c r="H860" s="125"/>
      <c r="I860" s="126">
        <v>0</v>
      </c>
    </row>
    <row r="861" spans="1:9" s="2" customFormat="1">
      <c r="A861" s="119" t="s">
        <v>1737</v>
      </c>
      <c r="B861" s="120" t="s">
        <v>1345</v>
      </c>
      <c r="C861" s="121" t="s">
        <v>566</v>
      </c>
      <c r="D861" s="122">
        <v>15</v>
      </c>
      <c r="E861" s="123">
        <v>15.01</v>
      </c>
      <c r="F861" s="123">
        <v>19.05</v>
      </c>
      <c r="G861" s="124">
        <v>285.75</v>
      </c>
      <c r="H861" s="125"/>
      <c r="I861" s="126">
        <v>0</v>
      </c>
    </row>
    <row r="862" spans="1:9" s="2" customFormat="1">
      <c r="A862" s="119"/>
      <c r="B862" s="120"/>
      <c r="C862" s="121"/>
      <c r="D862" s="122"/>
      <c r="E862" s="123"/>
      <c r="F862" s="123"/>
      <c r="G862" s="124"/>
      <c r="H862" s="125"/>
      <c r="I862" s="126"/>
    </row>
    <row r="863" spans="1:9" s="2" customFormat="1">
      <c r="A863" s="119"/>
      <c r="B863" s="120" t="s">
        <v>1901</v>
      </c>
      <c r="C863" s="121"/>
      <c r="D863" s="122"/>
      <c r="E863" s="123"/>
      <c r="F863" s="123"/>
      <c r="G863" s="124"/>
      <c r="H863" s="125"/>
      <c r="I863" s="126"/>
    </row>
    <row r="864" spans="1:9" s="2" customFormat="1" ht="16.5">
      <c r="A864" s="119"/>
      <c r="B864" s="120" t="s">
        <v>1317</v>
      </c>
      <c r="C864" s="121"/>
      <c r="D864" s="122"/>
      <c r="E864" s="123"/>
      <c r="F864" s="123"/>
      <c r="G864" s="124"/>
      <c r="H864" s="125"/>
      <c r="I864" s="126"/>
    </row>
    <row r="865" spans="1:9" s="2" customFormat="1">
      <c r="A865" s="119" t="s">
        <v>1902</v>
      </c>
      <c r="B865" s="120" t="s">
        <v>1320</v>
      </c>
      <c r="C865" s="121" t="s">
        <v>30</v>
      </c>
      <c r="D865" s="122">
        <v>126</v>
      </c>
      <c r="E865" s="123">
        <v>13</v>
      </c>
      <c r="F865" s="123">
        <v>16.5</v>
      </c>
      <c r="G865" s="124">
        <v>2079</v>
      </c>
      <c r="H865" s="125"/>
      <c r="I865" s="126">
        <v>0</v>
      </c>
    </row>
    <row r="866" spans="1:9" s="2" customFormat="1">
      <c r="A866" s="119" t="s">
        <v>1903</v>
      </c>
      <c r="B866" s="120" t="s">
        <v>1318</v>
      </c>
      <c r="C866" s="121" t="s">
        <v>30</v>
      </c>
      <c r="D866" s="122">
        <v>90</v>
      </c>
      <c r="E866" s="123">
        <v>26.16</v>
      </c>
      <c r="F866" s="123">
        <v>33.200000000000003</v>
      </c>
      <c r="G866" s="124">
        <v>2988</v>
      </c>
      <c r="H866" s="125"/>
      <c r="I866" s="126">
        <v>0</v>
      </c>
    </row>
    <row r="867" spans="1:9" s="2" customFormat="1">
      <c r="A867" s="119" t="s">
        <v>1904</v>
      </c>
      <c r="B867" s="120" t="s">
        <v>1324</v>
      </c>
      <c r="C867" s="121" t="s">
        <v>30</v>
      </c>
      <c r="D867" s="122">
        <v>252</v>
      </c>
      <c r="E867" s="123">
        <v>35.19</v>
      </c>
      <c r="F867" s="123">
        <v>44.67</v>
      </c>
      <c r="G867" s="124">
        <v>11256.84</v>
      </c>
      <c r="H867" s="125"/>
      <c r="I867" s="126">
        <v>0</v>
      </c>
    </row>
    <row r="868" spans="1:9" s="2" customFormat="1">
      <c r="A868" s="119"/>
      <c r="B868" s="120" t="s">
        <v>1905</v>
      </c>
      <c r="C868" s="121"/>
      <c r="D868" s="122"/>
      <c r="E868" s="123"/>
      <c r="F868" s="123"/>
      <c r="G868" s="124"/>
      <c r="H868" s="125"/>
      <c r="I868" s="126"/>
    </row>
    <row r="869" spans="1:9" s="2" customFormat="1">
      <c r="A869" s="119" t="s">
        <v>1906</v>
      </c>
      <c r="B869" s="120" t="s">
        <v>1907</v>
      </c>
      <c r="C869" s="121" t="s">
        <v>566</v>
      </c>
      <c r="D869" s="122">
        <v>3</v>
      </c>
      <c r="E869" s="123">
        <v>87.29</v>
      </c>
      <c r="F869" s="123">
        <v>110.8</v>
      </c>
      <c r="G869" s="124">
        <v>332.4</v>
      </c>
      <c r="H869" s="125"/>
      <c r="I869" s="126">
        <v>0</v>
      </c>
    </row>
    <row r="870" spans="1:9" s="2" customFormat="1">
      <c r="A870" s="119" t="s">
        <v>1908</v>
      </c>
      <c r="B870" s="120" t="s">
        <v>607</v>
      </c>
      <c r="C870" s="121" t="s">
        <v>566</v>
      </c>
      <c r="D870" s="122">
        <v>4</v>
      </c>
      <c r="E870" s="123">
        <v>110.99</v>
      </c>
      <c r="F870" s="123">
        <v>140.88</v>
      </c>
      <c r="G870" s="124">
        <v>563.52</v>
      </c>
      <c r="H870" s="125"/>
      <c r="I870" s="126">
        <v>0</v>
      </c>
    </row>
    <row r="871" spans="1:9" s="2" customFormat="1" ht="16.5">
      <c r="A871" s="119"/>
      <c r="B871" s="120" t="s">
        <v>1909</v>
      </c>
      <c r="C871" s="121"/>
      <c r="D871" s="122"/>
      <c r="E871" s="123"/>
      <c r="F871" s="123"/>
      <c r="G871" s="124"/>
      <c r="H871" s="125"/>
      <c r="I871" s="126"/>
    </row>
    <row r="872" spans="1:9" s="2" customFormat="1">
      <c r="A872" s="119" t="s">
        <v>1910</v>
      </c>
      <c r="B872" s="120" t="s">
        <v>607</v>
      </c>
      <c r="C872" s="121" t="s">
        <v>566</v>
      </c>
      <c r="D872" s="122">
        <v>2</v>
      </c>
      <c r="E872" s="123">
        <v>85.68</v>
      </c>
      <c r="F872" s="123">
        <v>108.75</v>
      </c>
      <c r="G872" s="124">
        <v>217.5</v>
      </c>
      <c r="H872" s="125"/>
      <c r="I872" s="126">
        <v>0</v>
      </c>
    </row>
    <row r="873" spans="1:9" s="2" customFormat="1">
      <c r="A873" s="119"/>
      <c r="B873" s="120" t="s">
        <v>1911</v>
      </c>
      <c r="C873" s="121"/>
      <c r="D873" s="122"/>
      <c r="E873" s="123"/>
      <c r="F873" s="123"/>
      <c r="G873" s="124"/>
      <c r="H873" s="125"/>
      <c r="I873" s="126"/>
    </row>
    <row r="874" spans="1:9" s="2" customFormat="1">
      <c r="A874" s="119" t="s">
        <v>1912</v>
      </c>
      <c r="B874" s="120" t="s">
        <v>1913</v>
      </c>
      <c r="C874" s="121" t="s">
        <v>566</v>
      </c>
      <c r="D874" s="122">
        <v>4</v>
      </c>
      <c r="E874" s="123">
        <v>48.79</v>
      </c>
      <c r="F874" s="123">
        <v>61.93</v>
      </c>
      <c r="G874" s="124">
        <v>247.72</v>
      </c>
      <c r="H874" s="125"/>
      <c r="I874" s="126">
        <v>0</v>
      </c>
    </row>
    <row r="875" spans="1:9" s="2" customFormat="1">
      <c r="A875" s="119"/>
      <c r="B875" s="120" t="s">
        <v>1914</v>
      </c>
      <c r="C875" s="121"/>
      <c r="D875" s="122"/>
      <c r="E875" s="123"/>
      <c r="F875" s="123"/>
      <c r="G875" s="124"/>
      <c r="H875" s="125"/>
      <c r="I875" s="126"/>
    </row>
    <row r="876" spans="1:9" s="2" customFormat="1">
      <c r="A876" s="119" t="s">
        <v>1915</v>
      </c>
      <c r="B876" s="120" t="s">
        <v>1916</v>
      </c>
      <c r="C876" s="121" t="s">
        <v>566</v>
      </c>
      <c r="D876" s="122">
        <v>1</v>
      </c>
      <c r="E876" s="123">
        <v>4044.57</v>
      </c>
      <c r="F876" s="123">
        <v>5133.7700000000004</v>
      </c>
      <c r="G876" s="124">
        <v>5133.7700000000004</v>
      </c>
      <c r="H876" s="125"/>
      <c r="I876" s="126">
        <v>0</v>
      </c>
    </row>
    <row r="877" spans="1:9" s="2" customFormat="1">
      <c r="A877" s="119" t="s">
        <v>1917</v>
      </c>
      <c r="B877" s="120" t="s">
        <v>1918</v>
      </c>
      <c r="C877" s="121" t="s">
        <v>566</v>
      </c>
      <c r="D877" s="122">
        <v>1</v>
      </c>
      <c r="E877" s="123">
        <v>1348.19</v>
      </c>
      <c r="F877" s="123">
        <v>1711.26</v>
      </c>
      <c r="G877" s="124">
        <v>1711.26</v>
      </c>
      <c r="H877" s="125"/>
      <c r="I877" s="126">
        <v>0</v>
      </c>
    </row>
    <row r="878" spans="1:9" s="2" customFormat="1">
      <c r="A878" s="119" t="s">
        <v>1919</v>
      </c>
      <c r="B878" s="120" t="s">
        <v>1920</v>
      </c>
      <c r="C878" s="121" t="s">
        <v>566</v>
      </c>
      <c r="D878" s="122">
        <v>1</v>
      </c>
      <c r="E878" s="123">
        <v>951</v>
      </c>
      <c r="F878" s="123">
        <v>1207.0999999999999</v>
      </c>
      <c r="G878" s="124">
        <v>1207.0999999999999</v>
      </c>
      <c r="H878" s="125"/>
      <c r="I878" s="126">
        <v>0</v>
      </c>
    </row>
    <row r="879" spans="1:9" s="2" customFormat="1">
      <c r="A879" s="119" t="s">
        <v>1921</v>
      </c>
      <c r="B879" s="120" t="s">
        <v>1922</v>
      </c>
      <c r="C879" s="121" t="s">
        <v>566</v>
      </c>
      <c r="D879" s="122">
        <v>1</v>
      </c>
      <c r="E879" s="123">
        <v>2696.38</v>
      </c>
      <c r="F879" s="123">
        <v>3422.52</v>
      </c>
      <c r="G879" s="124">
        <v>3422.52</v>
      </c>
      <c r="H879" s="125"/>
      <c r="I879" s="126">
        <v>0</v>
      </c>
    </row>
    <row r="880" spans="1:9" s="2" customFormat="1">
      <c r="A880" s="119" t="s">
        <v>1923</v>
      </c>
      <c r="B880" s="120" t="s">
        <v>1924</v>
      </c>
      <c r="C880" s="121" t="s">
        <v>566</v>
      </c>
      <c r="D880" s="122">
        <v>1</v>
      </c>
      <c r="E880" s="123">
        <v>577.20000000000005</v>
      </c>
      <c r="F880" s="123">
        <v>732.64</v>
      </c>
      <c r="G880" s="124">
        <v>732.64</v>
      </c>
      <c r="H880" s="125"/>
      <c r="I880" s="126">
        <v>0</v>
      </c>
    </row>
    <row r="881" spans="1:9">
      <c r="A881" s="128"/>
      <c r="B881" s="224" t="s">
        <v>36</v>
      </c>
      <c r="C881" s="224"/>
      <c r="D881" s="224"/>
      <c r="E881" s="143"/>
      <c r="F881" s="143"/>
      <c r="G881" s="144">
        <v>1732447.18</v>
      </c>
      <c r="H881" s="143"/>
      <c r="I881" s="145">
        <v>0</v>
      </c>
    </row>
    <row r="882" spans="1:9">
      <c r="A882" s="128" t="s">
        <v>5</v>
      </c>
      <c r="B882" s="129" t="s">
        <v>4</v>
      </c>
      <c r="C882" s="129"/>
      <c r="D882" s="129"/>
      <c r="E882" s="129"/>
      <c r="F882" s="129"/>
      <c r="G882" s="130"/>
      <c r="H882" s="129"/>
      <c r="I882" s="141"/>
    </row>
    <row r="883" spans="1:9" s="2" customFormat="1" ht="16.5">
      <c r="A883" s="119"/>
      <c r="B883" s="120" t="s">
        <v>1351</v>
      </c>
      <c r="C883" s="121"/>
      <c r="D883" s="122"/>
      <c r="E883" s="123"/>
      <c r="F883" s="123"/>
      <c r="G883" s="124"/>
      <c r="H883" s="125"/>
      <c r="I883" s="126"/>
    </row>
    <row r="884" spans="1:9" s="2" customFormat="1">
      <c r="A884" s="119" t="s">
        <v>744</v>
      </c>
      <c r="B884" s="120" t="s">
        <v>1352</v>
      </c>
      <c r="C884" s="121" t="s">
        <v>30</v>
      </c>
      <c r="D884" s="122">
        <v>348</v>
      </c>
      <c r="E884" s="123">
        <v>169.18</v>
      </c>
      <c r="F884" s="123">
        <v>214.74</v>
      </c>
      <c r="G884" s="124">
        <v>74729.52</v>
      </c>
      <c r="H884" s="125"/>
      <c r="I884" s="126">
        <v>0</v>
      </c>
    </row>
    <row r="885" spans="1:9" s="2" customFormat="1">
      <c r="A885" s="119" t="s">
        <v>1738</v>
      </c>
      <c r="B885" s="120" t="s">
        <v>1353</v>
      </c>
      <c r="C885" s="121" t="s">
        <v>30</v>
      </c>
      <c r="D885" s="122">
        <v>234</v>
      </c>
      <c r="E885" s="123">
        <v>134.58000000000001</v>
      </c>
      <c r="F885" s="123">
        <v>170.82</v>
      </c>
      <c r="G885" s="124">
        <v>39971.879999999997</v>
      </c>
      <c r="H885" s="125"/>
      <c r="I885" s="126">
        <v>0</v>
      </c>
    </row>
    <row r="886" spans="1:9" s="2" customFormat="1">
      <c r="A886" s="119"/>
      <c r="B886" s="120"/>
      <c r="C886" s="121"/>
      <c r="D886" s="122"/>
      <c r="E886" s="123"/>
      <c r="F886" s="123"/>
      <c r="G886" s="124"/>
      <c r="H886" s="125"/>
      <c r="I886" s="126"/>
    </row>
    <row r="887" spans="1:9" s="2" customFormat="1" ht="24.75">
      <c r="A887" s="119" t="s">
        <v>1739</v>
      </c>
      <c r="B887" s="120" t="s">
        <v>1354</v>
      </c>
      <c r="C887" s="121" t="s">
        <v>566</v>
      </c>
      <c r="D887" s="122">
        <v>44</v>
      </c>
      <c r="E887" s="123">
        <v>142.96</v>
      </c>
      <c r="F887" s="123">
        <v>181.46</v>
      </c>
      <c r="G887" s="124">
        <v>7984.24</v>
      </c>
      <c r="H887" s="125"/>
      <c r="I887" s="126">
        <v>0</v>
      </c>
    </row>
    <row r="888" spans="1:9" s="2" customFormat="1" ht="16.5">
      <c r="A888" s="119" t="s">
        <v>1740</v>
      </c>
      <c r="B888" s="120" t="s">
        <v>1355</v>
      </c>
      <c r="C888" s="121" t="s">
        <v>566</v>
      </c>
      <c r="D888" s="122">
        <v>44</v>
      </c>
      <c r="E888" s="123">
        <v>33.270000000000003</v>
      </c>
      <c r="F888" s="123">
        <v>42.23</v>
      </c>
      <c r="G888" s="124">
        <v>1858.12</v>
      </c>
      <c r="H888" s="125"/>
      <c r="I888" s="126">
        <v>0</v>
      </c>
    </row>
    <row r="889" spans="1:9" s="2" customFormat="1" ht="41.25">
      <c r="A889" s="119" t="s">
        <v>1741</v>
      </c>
      <c r="B889" s="120" t="s">
        <v>1356</v>
      </c>
      <c r="C889" s="121" t="s">
        <v>28</v>
      </c>
      <c r="D889" s="122">
        <v>44</v>
      </c>
      <c r="E889" s="123">
        <v>423</v>
      </c>
      <c r="F889" s="123">
        <v>536.91</v>
      </c>
      <c r="G889" s="124">
        <v>23624.04</v>
      </c>
      <c r="H889" s="125"/>
      <c r="I889" s="126">
        <v>0</v>
      </c>
    </row>
    <row r="890" spans="1:9" s="2" customFormat="1" ht="16.5">
      <c r="A890" s="119" t="s">
        <v>1742</v>
      </c>
      <c r="B890" s="120" t="s">
        <v>1357</v>
      </c>
      <c r="C890" s="121" t="s">
        <v>142</v>
      </c>
      <c r="D890" s="122">
        <v>44</v>
      </c>
      <c r="E890" s="123">
        <v>9.61</v>
      </c>
      <c r="F890" s="123">
        <v>12.2</v>
      </c>
      <c r="G890" s="124">
        <v>536.79999999999995</v>
      </c>
      <c r="H890" s="125"/>
      <c r="I890" s="126">
        <v>0</v>
      </c>
    </row>
    <row r="891" spans="1:9" s="2" customFormat="1" ht="24.75">
      <c r="A891" s="119" t="s">
        <v>1743</v>
      </c>
      <c r="B891" s="120" t="s">
        <v>1358</v>
      </c>
      <c r="C891" s="121" t="s">
        <v>566</v>
      </c>
      <c r="D891" s="122">
        <v>44</v>
      </c>
      <c r="E891" s="123">
        <v>83.53</v>
      </c>
      <c r="F891" s="123">
        <v>106.02</v>
      </c>
      <c r="G891" s="124">
        <v>4664.88</v>
      </c>
      <c r="H891" s="125"/>
      <c r="I891" s="126">
        <v>0</v>
      </c>
    </row>
    <row r="892" spans="1:9" s="2" customFormat="1" ht="41.25">
      <c r="A892" s="119" t="s">
        <v>1744</v>
      </c>
      <c r="B892" s="120" t="s">
        <v>1359</v>
      </c>
      <c r="C892" s="121" t="s">
        <v>566</v>
      </c>
      <c r="D892" s="122">
        <v>44</v>
      </c>
      <c r="E892" s="123">
        <v>230.23</v>
      </c>
      <c r="F892" s="123">
        <v>292.23</v>
      </c>
      <c r="G892" s="124">
        <v>12858.12</v>
      </c>
      <c r="H892" s="125"/>
      <c r="I892" s="126">
        <v>0</v>
      </c>
    </row>
    <row r="893" spans="1:9" s="2" customFormat="1" ht="24.75">
      <c r="A893" s="119" t="s">
        <v>1745</v>
      </c>
      <c r="B893" s="120" t="s">
        <v>1360</v>
      </c>
      <c r="C893" s="121" t="s">
        <v>142</v>
      </c>
      <c r="D893" s="122">
        <v>1</v>
      </c>
      <c r="E893" s="123">
        <v>425.92</v>
      </c>
      <c r="F893" s="123">
        <v>540.62</v>
      </c>
      <c r="G893" s="124">
        <v>540.62</v>
      </c>
      <c r="H893" s="125"/>
      <c r="I893" s="126">
        <v>0</v>
      </c>
    </row>
    <row r="894" spans="1:9" s="2" customFormat="1" ht="24.75">
      <c r="A894" s="119" t="s">
        <v>1746</v>
      </c>
      <c r="B894" s="120" t="s">
        <v>1361</v>
      </c>
      <c r="C894" s="121" t="s">
        <v>142</v>
      </c>
      <c r="D894" s="122">
        <v>1</v>
      </c>
      <c r="E894" s="123">
        <v>2541.96</v>
      </c>
      <c r="F894" s="123">
        <v>3226.51</v>
      </c>
      <c r="G894" s="124">
        <v>3226.51</v>
      </c>
      <c r="H894" s="125"/>
      <c r="I894" s="126">
        <v>0</v>
      </c>
    </row>
    <row r="895" spans="1:9" s="2" customFormat="1" ht="24.75">
      <c r="A895" s="119" t="s">
        <v>1747</v>
      </c>
      <c r="B895" s="120" t="s">
        <v>1362</v>
      </c>
      <c r="C895" s="121" t="s">
        <v>566</v>
      </c>
      <c r="D895" s="122">
        <v>191</v>
      </c>
      <c r="E895" s="123">
        <v>488.99</v>
      </c>
      <c r="F895" s="123">
        <v>620.67999999999995</v>
      </c>
      <c r="G895" s="124">
        <v>118549.88</v>
      </c>
      <c r="H895" s="125"/>
      <c r="I895" s="126">
        <v>0</v>
      </c>
    </row>
    <row r="896" spans="1:9" s="2" customFormat="1" ht="16.5">
      <c r="A896" s="119" t="s">
        <v>1748</v>
      </c>
      <c r="B896" s="120" t="s">
        <v>1363</v>
      </c>
      <c r="C896" s="121" t="s">
        <v>28</v>
      </c>
      <c r="D896" s="122">
        <v>176</v>
      </c>
      <c r="E896" s="123">
        <v>68.319999999999993</v>
      </c>
      <c r="F896" s="123">
        <v>86.72</v>
      </c>
      <c r="G896" s="124">
        <v>15262.72</v>
      </c>
      <c r="H896" s="125"/>
      <c r="I896" s="126">
        <v>0</v>
      </c>
    </row>
    <row r="897" spans="1:9" s="2" customFormat="1" ht="16.5">
      <c r="A897" s="119" t="s">
        <v>1749</v>
      </c>
      <c r="B897" s="120" t="s">
        <v>1364</v>
      </c>
      <c r="C897" s="121" t="s">
        <v>28</v>
      </c>
      <c r="D897" s="122">
        <v>176</v>
      </c>
      <c r="E897" s="123">
        <v>81.44</v>
      </c>
      <c r="F897" s="123">
        <v>103.37</v>
      </c>
      <c r="G897" s="124">
        <v>18193.12</v>
      </c>
      <c r="H897" s="125"/>
      <c r="I897" s="126">
        <v>0</v>
      </c>
    </row>
    <row r="898" spans="1:9" s="2" customFormat="1" ht="24.75">
      <c r="A898" s="119" t="s">
        <v>1750</v>
      </c>
      <c r="B898" s="120" t="s">
        <v>1365</v>
      </c>
      <c r="C898" s="121" t="s">
        <v>28</v>
      </c>
      <c r="D898" s="122">
        <v>715</v>
      </c>
      <c r="E898" s="123">
        <v>74.180000000000007</v>
      </c>
      <c r="F898" s="123">
        <v>94.16</v>
      </c>
      <c r="G898" s="124">
        <v>67324.399999999994</v>
      </c>
      <c r="H898" s="125"/>
      <c r="I898" s="126">
        <v>0</v>
      </c>
    </row>
    <row r="899" spans="1:9" s="2" customFormat="1" ht="16.5">
      <c r="A899" s="119" t="s">
        <v>1751</v>
      </c>
      <c r="B899" s="120" t="s">
        <v>1366</v>
      </c>
      <c r="C899" s="121" t="s">
        <v>566</v>
      </c>
      <c r="D899" s="122">
        <v>191</v>
      </c>
      <c r="E899" s="123">
        <v>17.940000000000001</v>
      </c>
      <c r="F899" s="123">
        <v>22.77</v>
      </c>
      <c r="G899" s="124">
        <v>4349.07</v>
      </c>
      <c r="H899" s="125"/>
      <c r="I899" s="126">
        <v>0</v>
      </c>
    </row>
    <row r="900" spans="1:9" s="2" customFormat="1" ht="16.5">
      <c r="A900" s="119" t="s">
        <v>1752</v>
      </c>
      <c r="B900" s="120" t="s">
        <v>1367</v>
      </c>
      <c r="C900" s="121" t="s">
        <v>566</v>
      </c>
      <c r="D900" s="122">
        <v>44</v>
      </c>
      <c r="E900" s="123">
        <v>17.95</v>
      </c>
      <c r="F900" s="123">
        <v>22.78</v>
      </c>
      <c r="G900" s="124">
        <v>1002.32</v>
      </c>
      <c r="H900" s="125"/>
      <c r="I900" s="126">
        <v>0</v>
      </c>
    </row>
    <row r="901" spans="1:9" s="2" customFormat="1" ht="41.25">
      <c r="A901" s="119" t="s">
        <v>1753</v>
      </c>
      <c r="B901" s="120" t="s">
        <v>1368</v>
      </c>
      <c r="C901" s="121" t="s">
        <v>28</v>
      </c>
      <c r="D901" s="122">
        <v>2</v>
      </c>
      <c r="E901" s="123">
        <v>8700.4699999999993</v>
      </c>
      <c r="F901" s="123">
        <v>11043.51</v>
      </c>
      <c r="G901" s="124">
        <v>22087.02</v>
      </c>
      <c r="H901" s="125"/>
      <c r="I901" s="126">
        <v>0</v>
      </c>
    </row>
    <row r="902" spans="1:9" s="2" customFormat="1" ht="16.5">
      <c r="A902" s="119" t="s">
        <v>1754</v>
      </c>
      <c r="B902" s="120" t="s">
        <v>1369</v>
      </c>
      <c r="C902" s="121" t="s">
        <v>566</v>
      </c>
      <c r="D902" s="122">
        <v>69</v>
      </c>
      <c r="E902" s="123">
        <v>22.45</v>
      </c>
      <c r="F902" s="123">
        <v>28.5</v>
      </c>
      <c r="G902" s="124">
        <v>1966.5</v>
      </c>
      <c r="H902" s="125"/>
      <c r="I902" s="126">
        <v>0</v>
      </c>
    </row>
    <row r="903" spans="1:9" s="2" customFormat="1" ht="16.5">
      <c r="A903" s="119" t="s">
        <v>1755</v>
      </c>
      <c r="B903" s="120" t="s">
        <v>1370</v>
      </c>
      <c r="C903" s="121" t="s">
        <v>566</v>
      </c>
      <c r="D903" s="122">
        <v>74</v>
      </c>
      <c r="E903" s="123">
        <v>15.35</v>
      </c>
      <c r="F903" s="123">
        <v>19.48</v>
      </c>
      <c r="G903" s="124">
        <v>1441.52</v>
      </c>
      <c r="H903" s="125"/>
      <c r="I903" s="126">
        <v>0</v>
      </c>
    </row>
    <row r="904" spans="1:9" s="2" customFormat="1" ht="16.5">
      <c r="A904" s="119" t="s">
        <v>1756</v>
      </c>
      <c r="B904" s="120" t="s">
        <v>1371</v>
      </c>
      <c r="C904" s="121" t="s">
        <v>566</v>
      </c>
      <c r="D904" s="122">
        <v>33</v>
      </c>
      <c r="E904" s="123">
        <v>22.45</v>
      </c>
      <c r="F904" s="123">
        <v>28.5</v>
      </c>
      <c r="G904" s="124">
        <v>940.5</v>
      </c>
      <c r="H904" s="125"/>
      <c r="I904" s="126">
        <v>0</v>
      </c>
    </row>
    <row r="905" spans="1:9" s="2" customFormat="1" ht="16.5">
      <c r="A905" s="119" t="s">
        <v>1757</v>
      </c>
      <c r="B905" s="120" t="s">
        <v>1372</v>
      </c>
      <c r="C905" s="121" t="s">
        <v>566</v>
      </c>
      <c r="D905" s="122">
        <v>115</v>
      </c>
      <c r="E905" s="123">
        <v>22.45</v>
      </c>
      <c r="F905" s="123">
        <v>28.5</v>
      </c>
      <c r="G905" s="124">
        <v>3277.5</v>
      </c>
      <c r="H905" s="125"/>
      <c r="I905" s="126">
        <v>0</v>
      </c>
    </row>
    <row r="906" spans="1:9" s="2" customFormat="1" ht="16.5">
      <c r="A906" s="119" t="s">
        <v>1758</v>
      </c>
      <c r="B906" s="120" t="s">
        <v>1373</v>
      </c>
      <c r="C906" s="121" t="s">
        <v>566</v>
      </c>
      <c r="D906" s="122">
        <v>474</v>
      </c>
      <c r="E906" s="123">
        <v>15.35</v>
      </c>
      <c r="F906" s="123">
        <v>19.48</v>
      </c>
      <c r="G906" s="124">
        <v>9233.52</v>
      </c>
      <c r="H906" s="125"/>
      <c r="I906" s="126">
        <v>0</v>
      </c>
    </row>
    <row r="907" spans="1:9" s="2" customFormat="1" ht="16.5">
      <c r="A907" s="119" t="s">
        <v>1759</v>
      </c>
      <c r="B907" s="120" t="s">
        <v>1374</v>
      </c>
      <c r="C907" s="121" t="s">
        <v>566</v>
      </c>
      <c r="D907" s="122">
        <v>2</v>
      </c>
      <c r="E907" s="123">
        <v>22.45</v>
      </c>
      <c r="F907" s="123">
        <v>28.5</v>
      </c>
      <c r="G907" s="124">
        <v>57</v>
      </c>
      <c r="H907" s="125"/>
      <c r="I907" s="126">
        <v>0</v>
      </c>
    </row>
    <row r="908" spans="1:9" s="2" customFormat="1" ht="16.5">
      <c r="A908" s="119" t="s">
        <v>1760</v>
      </c>
      <c r="B908" s="120" t="s">
        <v>1375</v>
      </c>
      <c r="C908" s="121" t="s">
        <v>566</v>
      </c>
      <c r="D908" s="122">
        <v>18</v>
      </c>
      <c r="E908" s="123">
        <v>22.45</v>
      </c>
      <c r="F908" s="123">
        <v>28.5</v>
      </c>
      <c r="G908" s="124">
        <v>513</v>
      </c>
      <c r="H908" s="125"/>
      <c r="I908" s="126">
        <v>0</v>
      </c>
    </row>
    <row r="909" spans="1:9" s="2" customFormat="1" ht="16.5">
      <c r="A909" s="119" t="s">
        <v>1761</v>
      </c>
      <c r="B909" s="120" t="s">
        <v>1376</v>
      </c>
      <c r="C909" s="121" t="s">
        <v>566</v>
      </c>
      <c r="D909" s="122">
        <v>24</v>
      </c>
      <c r="E909" s="123">
        <v>22.45</v>
      </c>
      <c r="F909" s="123">
        <v>28.5</v>
      </c>
      <c r="G909" s="124">
        <v>684</v>
      </c>
      <c r="H909" s="125"/>
      <c r="I909" s="126">
        <v>0</v>
      </c>
    </row>
    <row r="910" spans="1:9" s="2" customFormat="1" ht="16.5">
      <c r="A910" s="119" t="s">
        <v>1762</v>
      </c>
      <c r="B910" s="120" t="s">
        <v>1377</v>
      </c>
      <c r="C910" s="121" t="s">
        <v>566</v>
      </c>
      <c r="D910" s="122">
        <v>7</v>
      </c>
      <c r="E910" s="123">
        <v>22.45</v>
      </c>
      <c r="F910" s="123">
        <v>28.5</v>
      </c>
      <c r="G910" s="124">
        <v>199.5</v>
      </c>
      <c r="H910" s="125"/>
      <c r="I910" s="126">
        <v>0</v>
      </c>
    </row>
    <row r="911" spans="1:9" s="2" customFormat="1" ht="16.5">
      <c r="A911" s="119" t="s">
        <v>1763</v>
      </c>
      <c r="B911" s="120" t="s">
        <v>1378</v>
      </c>
      <c r="C911" s="121" t="s">
        <v>566</v>
      </c>
      <c r="D911" s="122">
        <v>1</v>
      </c>
      <c r="E911" s="123">
        <v>22.45</v>
      </c>
      <c r="F911" s="123">
        <v>28.5</v>
      </c>
      <c r="G911" s="124">
        <v>28.5</v>
      </c>
      <c r="H911" s="125"/>
      <c r="I911" s="126">
        <v>0</v>
      </c>
    </row>
    <row r="912" spans="1:9" s="2" customFormat="1" ht="16.5">
      <c r="A912" s="119" t="s">
        <v>1764</v>
      </c>
      <c r="B912" s="120" t="s">
        <v>1379</v>
      </c>
      <c r="C912" s="121" t="s">
        <v>566</v>
      </c>
      <c r="D912" s="122">
        <v>319</v>
      </c>
      <c r="E912" s="123">
        <v>14.4</v>
      </c>
      <c r="F912" s="123">
        <v>18.28</v>
      </c>
      <c r="G912" s="124">
        <v>5831.32</v>
      </c>
      <c r="H912" s="125"/>
      <c r="I912" s="126">
        <v>0</v>
      </c>
    </row>
    <row r="913" spans="1:9" s="2" customFormat="1" ht="16.5">
      <c r="A913" s="119" t="s">
        <v>1765</v>
      </c>
      <c r="B913" s="120" t="s">
        <v>1380</v>
      </c>
      <c r="C913" s="121" t="s">
        <v>566</v>
      </c>
      <c r="D913" s="122">
        <v>13</v>
      </c>
      <c r="E913" s="123">
        <v>14.6</v>
      </c>
      <c r="F913" s="123">
        <v>18.53</v>
      </c>
      <c r="G913" s="124">
        <v>240.89</v>
      </c>
      <c r="H913" s="125"/>
      <c r="I913" s="126">
        <v>0</v>
      </c>
    </row>
    <row r="914" spans="1:9">
      <c r="A914" s="147"/>
      <c r="B914" s="227" t="s">
        <v>36</v>
      </c>
      <c r="C914" s="227"/>
      <c r="D914" s="227"/>
      <c r="E914" s="148"/>
      <c r="F914" s="148"/>
      <c r="G914" s="144">
        <v>441177.01</v>
      </c>
      <c r="H914" s="148"/>
      <c r="I914" s="145">
        <v>0</v>
      </c>
    </row>
    <row r="915" spans="1:9">
      <c r="A915" s="147" t="s">
        <v>7</v>
      </c>
      <c r="B915" s="149" t="s">
        <v>6</v>
      </c>
      <c r="C915" s="149"/>
      <c r="D915" s="149"/>
      <c r="E915" s="149"/>
      <c r="F915" s="149"/>
      <c r="G915" s="149"/>
      <c r="H915" s="149"/>
      <c r="I915" s="150"/>
    </row>
    <row r="916" spans="1:9" s="2" customFormat="1" ht="24.75">
      <c r="A916" s="119"/>
      <c r="B916" s="120" t="s">
        <v>1381</v>
      </c>
      <c r="C916" s="121"/>
      <c r="D916" s="122"/>
      <c r="E916" s="123"/>
      <c r="F916" s="123"/>
      <c r="G916" s="124"/>
      <c r="H916" s="125"/>
      <c r="I916" s="126"/>
    </row>
    <row r="917" spans="1:9" s="2" customFormat="1">
      <c r="A917" s="119"/>
      <c r="B917" s="120" t="s">
        <v>1382</v>
      </c>
      <c r="C917" s="121"/>
      <c r="D917" s="122"/>
      <c r="E917" s="123"/>
      <c r="F917" s="123"/>
      <c r="G917" s="124"/>
      <c r="H917" s="125"/>
      <c r="I917" s="126"/>
    </row>
    <row r="918" spans="1:9" s="2" customFormat="1" ht="90.75">
      <c r="A918" s="119" t="s">
        <v>745</v>
      </c>
      <c r="B918" s="120" t="s">
        <v>1383</v>
      </c>
      <c r="C918" s="121" t="s">
        <v>28</v>
      </c>
      <c r="D918" s="122">
        <v>3</v>
      </c>
      <c r="E918" s="123">
        <v>457816.52</v>
      </c>
      <c r="F918" s="123">
        <v>527770.88</v>
      </c>
      <c r="G918" s="124">
        <v>1583312.64</v>
      </c>
      <c r="H918" s="125"/>
      <c r="I918" s="126">
        <v>0</v>
      </c>
    </row>
    <row r="919" spans="1:9" s="2" customFormat="1">
      <c r="A919" s="119"/>
      <c r="B919" s="120" t="s">
        <v>1384</v>
      </c>
      <c r="C919" s="121"/>
      <c r="D919" s="122"/>
      <c r="E919" s="123"/>
      <c r="F919" s="123"/>
      <c r="G919" s="124"/>
      <c r="H919" s="125"/>
      <c r="I919" s="126"/>
    </row>
    <row r="920" spans="1:9" s="2" customFormat="1" ht="49.5">
      <c r="A920" s="119" t="s">
        <v>1766</v>
      </c>
      <c r="B920" s="120" t="s">
        <v>1385</v>
      </c>
      <c r="C920" s="121" t="s">
        <v>28</v>
      </c>
      <c r="D920" s="122">
        <v>3</v>
      </c>
      <c r="E920" s="123">
        <v>68602.759999999995</v>
      </c>
      <c r="F920" s="123">
        <v>79085.259999999995</v>
      </c>
      <c r="G920" s="124">
        <v>237255.78</v>
      </c>
      <c r="H920" s="125"/>
      <c r="I920" s="126">
        <v>0</v>
      </c>
    </row>
    <row r="921" spans="1:9" s="2" customFormat="1">
      <c r="A921" s="119"/>
      <c r="B921" s="120" t="s">
        <v>1386</v>
      </c>
      <c r="C921" s="121"/>
      <c r="D921" s="122"/>
      <c r="E921" s="123"/>
      <c r="F921" s="123"/>
      <c r="G921" s="124"/>
      <c r="H921" s="125"/>
      <c r="I921" s="126"/>
    </row>
    <row r="922" spans="1:9" s="2" customFormat="1" ht="49.5">
      <c r="A922" s="119" t="s">
        <v>1767</v>
      </c>
      <c r="B922" s="120" t="s">
        <v>1387</v>
      </c>
      <c r="C922" s="121" t="s">
        <v>28</v>
      </c>
      <c r="D922" s="122">
        <v>2</v>
      </c>
      <c r="E922" s="123">
        <v>11652.84</v>
      </c>
      <c r="F922" s="123">
        <v>13433.39</v>
      </c>
      <c r="G922" s="124">
        <v>26866.78</v>
      </c>
      <c r="H922" s="125"/>
      <c r="I922" s="126">
        <v>0</v>
      </c>
    </row>
    <row r="923" spans="1:9" s="2" customFormat="1" ht="49.5">
      <c r="A923" s="119" t="s">
        <v>1768</v>
      </c>
      <c r="B923" s="120" t="s">
        <v>1388</v>
      </c>
      <c r="C923" s="121" t="s">
        <v>28</v>
      </c>
      <c r="D923" s="122">
        <v>2</v>
      </c>
      <c r="E923" s="123">
        <v>11652.84</v>
      </c>
      <c r="F923" s="123">
        <v>13433.39</v>
      </c>
      <c r="G923" s="124">
        <v>26866.78</v>
      </c>
      <c r="H923" s="125"/>
      <c r="I923" s="126">
        <v>0</v>
      </c>
    </row>
    <row r="924" spans="1:9" s="2" customFormat="1" ht="49.5">
      <c r="A924" s="119" t="s">
        <v>1769</v>
      </c>
      <c r="B924" s="120" t="s">
        <v>1389</v>
      </c>
      <c r="C924" s="121" t="s">
        <v>28</v>
      </c>
      <c r="D924" s="122">
        <v>2</v>
      </c>
      <c r="E924" s="123">
        <v>11652.84</v>
      </c>
      <c r="F924" s="123">
        <v>13433.39</v>
      </c>
      <c r="G924" s="124">
        <v>26866.78</v>
      </c>
      <c r="H924" s="125"/>
      <c r="I924" s="126">
        <v>0</v>
      </c>
    </row>
    <row r="925" spans="1:9" s="2" customFormat="1" ht="49.5">
      <c r="A925" s="119" t="s">
        <v>1770</v>
      </c>
      <c r="B925" s="120" t="s">
        <v>1390</v>
      </c>
      <c r="C925" s="121" t="s">
        <v>28</v>
      </c>
      <c r="D925" s="122">
        <v>2</v>
      </c>
      <c r="E925" s="123">
        <v>11652.84</v>
      </c>
      <c r="F925" s="123">
        <v>13433.39</v>
      </c>
      <c r="G925" s="124">
        <v>26866.78</v>
      </c>
      <c r="H925" s="125"/>
      <c r="I925" s="126">
        <v>0</v>
      </c>
    </row>
    <row r="926" spans="1:9" s="2" customFormat="1" ht="49.5">
      <c r="A926" s="119" t="s">
        <v>1771</v>
      </c>
      <c r="B926" s="120" t="s">
        <v>1391</v>
      </c>
      <c r="C926" s="121" t="s">
        <v>28</v>
      </c>
      <c r="D926" s="122">
        <v>2</v>
      </c>
      <c r="E926" s="123">
        <v>11652.84</v>
      </c>
      <c r="F926" s="123">
        <v>13433.39</v>
      </c>
      <c r="G926" s="124">
        <v>26866.78</v>
      </c>
      <c r="H926" s="125"/>
      <c r="I926" s="126">
        <v>0</v>
      </c>
    </row>
    <row r="927" spans="1:9" s="2" customFormat="1" ht="49.5">
      <c r="A927" s="119" t="s">
        <v>1772</v>
      </c>
      <c r="B927" s="120" t="s">
        <v>1392</v>
      </c>
      <c r="C927" s="121" t="s">
        <v>28</v>
      </c>
      <c r="D927" s="122">
        <v>2</v>
      </c>
      <c r="E927" s="123">
        <v>11652.84</v>
      </c>
      <c r="F927" s="123">
        <v>13433.39</v>
      </c>
      <c r="G927" s="124">
        <v>26866.78</v>
      </c>
      <c r="H927" s="125"/>
      <c r="I927" s="126">
        <v>0</v>
      </c>
    </row>
    <row r="928" spans="1:9" s="2" customFormat="1" ht="49.5">
      <c r="A928" s="119" t="s">
        <v>1773</v>
      </c>
      <c r="B928" s="120" t="s">
        <v>1393</v>
      </c>
      <c r="C928" s="121" t="s">
        <v>28</v>
      </c>
      <c r="D928" s="122">
        <v>2</v>
      </c>
      <c r="E928" s="123">
        <v>11652.84</v>
      </c>
      <c r="F928" s="123">
        <v>13433.39</v>
      </c>
      <c r="G928" s="124">
        <v>26866.78</v>
      </c>
      <c r="H928" s="125"/>
      <c r="I928" s="126">
        <v>0</v>
      </c>
    </row>
    <row r="929" spans="1:9" s="2" customFormat="1" ht="49.5">
      <c r="A929" s="119" t="s">
        <v>1774</v>
      </c>
      <c r="B929" s="120" t="s">
        <v>1394</v>
      </c>
      <c r="C929" s="121" t="s">
        <v>28</v>
      </c>
      <c r="D929" s="122">
        <v>2</v>
      </c>
      <c r="E929" s="123">
        <v>11652.84</v>
      </c>
      <c r="F929" s="123">
        <v>13433.39</v>
      </c>
      <c r="G929" s="124">
        <v>26866.78</v>
      </c>
      <c r="H929" s="125"/>
      <c r="I929" s="126">
        <v>0</v>
      </c>
    </row>
    <row r="930" spans="1:9" s="2" customFormat="1" ht="49.5">
      <c r="A930" s="119" t="s">
        <v>1775</v>
      </c>
      <c r="B930" s="120" t="s">
        <v>1395</v>
      </c>
      <c r="C930" s="121" t="s">
        <v>28</v>
      </c>
      <c r="D930" s="122">
        <v>2</v>
      </c>
      <c r="E930" s="123">
        <v>11652.84</v>
      </c>
      <c r="F930" s="123">
        <v>13433.39</v>
      </c>
      <c r="G930" s="124">
        <v>26866.78</v>
      </c>
      <c r="H930" s="125"/>
      <c r="I930" s="126">
        <v>0</v>
      </c>
    </row>
    <row r="931" spans="1:9" s="2" customFormat="1" ht="49.5">
      <c r="A931" s="119" t="s">
        <v>1776</v>
      </c>
      <c r="B931" s="120" t="s">
        <v>1396</v>
      </c>
      <c r="C931" s="121" t="s">
        <v>28</v>
      </c>
      <c r="D931" s="122">
        <v>2</v>
      </c>
      <c r="E931" s="123">
        <v>11652.84</v>
      </c>
      <c r="F931" s="123">
        <v>13433.39</v>
      </c>
      <c r="G931" s="124">
        <v>26866.78</v>
      </c>
      <c r="H931" s="125"/>
      <c r="I931" s="126">
        <v>0</v>
      </c>
    </row>
    <row r="932" spans="1:9" s="2" customFormat="1" ht="49.5">
      <c r="A932" s="119" t="s">
        <v>1777</v>
      </c>
      <c r="B932" s="120" t="s">
        <v>1397</v>
      </c>
      <c r="C932" s="121" t="s">
        <v>28</v>
      </c>
      <c r="D932" s="122">
        <v>4</v>
      </c>
      <c r="E932" s="123">
        <v>11652.84</v>
      </c>
      <c r="F932" s="123">
        <v>13433.39</v>
      </c>
      <c r="G932" s="124">
        <v>53733.56</v>
      </c>
      <c r="H932" s="125"/>
      <c r="I932" s="126">
        <v>0</v>
      </c>
    </row>
    <row r="933" spans="1:9" s="2" customFormat="1" ht="49.5">
      <c r="A933" s="119" t="s">
        <v>1778</v>
      </c>
      <c r="B933" s="120" t="s">
        <v>1398</v>
      </c>
      <c r="C933" s="121" t="s">
        <v>28</v>
      </c>
      <c r="D933" s="122">
        <v>4</v>
      </c>
      <c r="E933" s="123">
        <v>11652.84</v>
      </c>
      <c r="F933" s="123">
        <v>13433.39</v>
      </c>
      <c r="G933" s="124">
        <v>53733.56</v>
      </c>
      <c r="H933" s="125"/>
      <c r="I933" s="126">
        <v>0</v>
      </c>
    </row>
    <row r="934" spans="1:9" s="2" customFormat="1" ht="49.5">
      <c r="A934" s="119" t="s">
        <v>1779</v>
      </c>
      <c r="B934" s="120" t="s">
        <v>1399</v>
      </c>
      <c r="C934" s="121" t="s">
        <v>28</v>
      </c>
      <c r="D934" s="122">
        <v>4</v>
      </c>
      <c r="E934" s="123">
        <v>11652.84</v>
      </c>
      <c r="F934" s="123">
        <v>13433.39</v>
      </c>
      <c r="G934" s="124">
        <v>53733.56</v>
      </c>
      <c r="H934" s="125"/>
      <c r="I934" s="126">
        <v>0</v>
      </c>
    </row>
    <row r="935" spans="1:9" s="2" customFormat="1" ht="49.5">
      <c r="A935" s="119" t="s">
        <v>1780</v>
      </c>
      <c r="B935" s="120" t="s">
        <v>1400</v>
      </c>
      <c r="C935" s="121" t="s">
        <v>28</v>
      </c>
      <c r="D935" s="122">
        <v>4</v>
      </c>
      <c r="E935" s="123">
        <v>11652.84</v>
      </c>
      <c r="F935" s="123">
        <v>13433.39</v>
      </c>
      <c r="G935" s="124">
        <v>53733.56</v>
      </c>
      <c r="H935" s="125"/>
      <c r="I935" s="126">
        <v>0</v>
      </c>
    </row>
    <row r="936" spans="1:9" s="2" customFormat="1" ht="49.5">
      <c r="A936" s="119" t="s">
        <v>1781</v>
      </c>
      <c r="B936" s="120" t="s">
        <v>1401</v>
      </c>
      <c r="C936" s="121" t="s">
        <v>28</v>
      </c>
      <c r="D936" s="122">
        <v>4</v>
      </c>
      <c r="E936" s="123">
        <v>11652.84</v>
      </c>
      <c r="F936" s="123">
        <v>13433.39</v>
      </c>
      <c r="G936" s="124">
        <v>53733.56</v>
      </c>
      <c r="H936" s="125"/>
      <c r="I936" s="126">
        <v>0</v>
      </c>
    </row>
    <row r="937" spans="1:9" s="2" customFormat="1" ht="41.25">
      <c r="A937" s="119" t="s">
        <v>1782</v>
      </c>
      <c r="B937" s="120" t="s">
        <v>1402</v>
      </c>
      <c r="C937" s="121" t="s">
        <v>28</v>
      </c>
      <c r="D937" s="122">
        <v>1</v>
      </c>
      <c r="E937" s="123">
        <v>11652.84</v>
      </c>
      <c r="F937" s="123">
        <v>13433.39</v>
      </c>
      <c r="G937" s="124">
        <v>13433.39</v>
      </c>
      <c r="H937" s="125"/>
      <c r="I937" s="126">
        <v>0</v>
      </c>
    </row>
    <row r="938" spans="1:9" s="2" customFormat="1" ht="41.25">
      <c r="A938" s="119" t="s">
        <v>1783</v>
      </c>
      <c r="B938" s="120" t="s">
        <v>1403</v>
      </c>
      <c r="C938" s="121" t="s">
        <v>28</v>
      </c>
      <c r="D938" s="122">
        <v>1</v>
      </c>
      <c r="E938" s="123">
        <v>11652.84</v>
      </c>
      <c r="F938" s="123">
        <v>13433.39</v>
      </c>
      <c r="G938" s="124">
        <v>13433.39</v>
      </c>
      <c r="H938" s="125"/>
      <c r="I938" s="126">
        <v>0</v>
      </c>
    </row>
    <row r="939" spans="1:9" s="2" customFormat="1" ht="41.25">
      <c r="A939" s="119" t="s">
        <v>1784</v>
      </c>
      <c r="B939" s="120" t="s">
        <v>1404</v>
      </c>
      <c r="C939" s="121" t="s">
        <v>28</v>
      </c>
      <c r="D939" s="122">
        <v>1</v>
      </c>
      <c r="E939" s="123">
        <v>11652.84</v>
      </c>
      <c r="F939" s="123">
        <v>13433.39</v>
      </c>
      <c r="G939" s="124">
        <v>13433.39</v>
      </c>
      <c r="H939" s="125"/>
      <c r="I939" s="126">
        <v>0</v>
      </c>
    </row>
    <row r="940" spans="1:9" s="2" customFormat="1" ht="41.25">
      <c r="A940" s="119" t="s">
        <v>1785</v>
      </c>
      <c r="B940" s="120" t="s">
        <v>1405</v>
      </c>
      <c r="C940" s="121" t="s">
        <v>28</v>
      </c>
      <c r="D940" s="122">
        <v>1</v>
      </c>
      <c r="E940" s="123">
        <v>11652.84</v>
      </c>
      <c r="F940" s="123">
        <v>13433.39</v>
      </c>
      <c r="G940" s="124">
        <v>13433.39</v>
      </c>
      <c r="H940" s="125"/>
      <c r="I940" s="126">
        <v>0</v>
      </c>
    </row>
    <row r="941" spans="1:9" s="2" customFormat="1" ht="41.25">
      <c r="A941" s="119" t="s">
        <v>1786</v>
      </c>
      <c r="B941" s="120" t="s">
        <v>1406</v>
      </c>
      <c r="C941" s="121" t="s">
        <v>28</v>
      </c>
      <c r="D941" s="122">
        <v>1</v>
      </c>
      <c r="E941" s="123">
        <v>11652.84</v>
      </c>
      <c r="F941" s="123">
        <v>13433.39</v>
      </c>
      <c r="G941" s="124">
        <v>13433.39</v>
      </c>
      <c r="H941" s="125"/>
      <c r="I941" s="126">
        <v>0</v>
      </c>
    </row>
    <row r="942" spans="1:9" s="2" customFormat="1" ht="41.25">
      <c r="A942" s="119" t="s">
        <v>1787</v>
      </c>
      <c r="B942" s="120" t="s">
        <v>1407</v>
      </c>
      <c r="C942" s="121" t="s">
        <v>28</v>
      </c>
      <c r="D942" s="122">
        <v>1</v>
      </c>
      <c r="E942" s="123">
        <v>11652.84</v>
      </c>
      <c r="F942" s="123">
        <v>13433.39</v>
      </c>
      <c r="G942" s="124">
        <v>13433.39</v>
      </c>
      <c r="H942" s="125"/>
      <c r="I942" s="126">
        <v>0</v>
      </c>
    </row>
    <row r="943" spans="1:9" s="2" customFormat="1" ht="41.25">
      <c r="A943" s="119" t="s">
        <v>1788</v>
      </c>
      <c r="B943" s="120" t="s">
        <v>1408</v>
      </c>
      <c r="C943" s="121" t="s">
        <v>28</v>
      </c>
      <c r="D943" s="122">
        <v>1</v>
      </c>
      <c r="E943" s="123">
        <v>11652.84</v>
      </c>
      <c r="F943" s="123">
        <v>13433.39</v>
      </c>
      <c r="G943" s="124">
        <v>13433.39</v>
      </c>
      <c r="H943" s="125"/>
      <c r="I943" s="126">
        <v>0</v>
      </c>
    </row>
    <row r="944" spans="1:9" s="2" customFormat="1" ht="41.25">
      <c r="A944" s="119" t="s">
        <v>1789</v>
      </c>
      <c r="B944" s="120" t="s">
        <v>1409</v>
      </c>
      <c r="C944" s="121" t="s">
        <v>28</v>
      </c>
      <c r="D944" s="122">
        <v>1</v>
      </c>
      <c r="E944" s="123">
        <v>11652.84</v>
      </c>
      <c r="F944" s="123">
        <v>13433.39</v>
      </c>
      <c r="G944" s="124">
        <v>13433.39</v>
      </c>
      <c r="H944" s="125"/>
      <c r="I944" s="126">
        <v>0</v>
      </c>
    </row>
    <row r="945" spans="1:9" s="2" customFormat="1" ht="41.25">
      <c r="A945" s="119" t="s">
        <v>1790</v>
      </c>
      <c r="B945" s="120" t="s">
        <v>1410</v>
      </c>
      <c r="C945" s="121" t="s">
        <v>28</v>
      </c>
      <c r="D945" s="122">
        <v>1</v>
      </c>
      <c r="E945" s="123">
        <v>11652.84</v>
      </c>
      <c r="F945" s="123">
        <v>13433.39</v>
      </c>
      <c r="G945" s="124">
        <v>13433.39</v>
      </c>
      <c r="H945" s="125"/>
      <c r="I945" s="126">
        <v>0</v>
      </c>
    </row>
    <row r="946" spans="1:9" s="2" customFormat="1" ht="41.25">
      <c r="A946" s="119" t="s">
        <v>1791</v>
      </c>
      <c r="B946" s="120" t="s">
        <v>1411</v>
      </c>
      <c r="C946" s="121" t="s">
        <v>28</v>
      </c>
      <c r="D946" s="122">
        <v>1</v>
      </c>
      <c r="E946" s="123">
        <v>11652.84</v>
      </c>
      <c r="F946" s="123">
        <v>13433.39</v>
      </c>
      <c r="G946" s="124">
        <v>13433.39</v>
      </c>
      <c r="H946" s="125"/>
      <c r="I946" s="126">
        <v>0</v>
      </c>
    </row>
    <row r="947" spans="1:9" s="2" customFormat="1" ht="49.5">
      <c r="A947" s="119" t="s">
        <v>1792</v>
      </c>
      <c r="B947" s="120" t="s">
        <v>1412</v>
      </c>
      <c r="C947" s="121" t="s">
        <v>28</v>
      </c>
      <c r="D947" s="122">
        <v>1</v>
      </c>
      <c r="E947" s="123">
        <v>13338.09</v>
      </c>
      <c r="F947" s="123">
        <v>15376.15</v>
      </c>
      <c r="G947" s="124">
        <v>15376.15</v>
      </c>
      <c r="H947" s="125"/>
      <c r="I947" s="126">
        <v>0</v>
      </c>
    </row>
    <row r="948" spans="1:9" s="2" customFormat="1" ht="41.25">
      <c r="A948" s="119" t="s">
        <v>1793</v>
      </c>
      <c r="B948" s="120" t="s">
        <v>1413</v>
      </c>
      <c r="C948" s="121" t="s">
        <v>28</v>
      </c>
      <c r="D948" s="122">
        <v>1</v>
      </c>
      <c r="E948" s="123">
        <v>11652.84</v>
      </c>
      <c r="F948" s="123">
        <v>13433.39</v>
      </c>
      <c r="G948" s="124">
        <v>13433.39</v>
      </c>
      <c r="H948" s="125"/>
      <c r="I948" s="126">
        <v>0</v>
      </c>
    </row>
    <row r="949" spans="1:9" s="2" customFormat="1" ht="41.25">
      <c r="A949" s="119" t="s">
        <v>1794</v>
      </c>
      <c r="B949" s="120" t="s">
        <v>1414</v>
      </c>
      <c r="C949" s="121" t="s">
        <v>28</v>
      </c>
      <c r="D949" s="122">
        <v>1</v>
      </c>
      <c r="E949" s="123">
        <v>11652.84</v>
      </c>
      <c r="F949" s="123">
        <v>13433.39</v>
      </c>
      <c r="G949" s="124">
        <v>13433.39</v>
      </c>
      <c r="H949" s="125"/>
      <c r="I949" s="126">
        <v>0</v>
      </c>
    </row>
    <row r="950" spans="1:9" s="2" customFormat="1" ht="41.25">
      <c r="A950" s="119" t="s">
        <v>1795</v>
      </c>
      <c r="B950" s="120" t="s">
        <v>1415</v>
      </c>
      <c r="C950" s="121" t="s">
        <v>28</v>
      </c>
      <c r="D950" s="122">
        <v>1</v>
      </c>
      <c r="E950" s="123">
        <v>11652.84</v>
      </c>
      <c r="F950" s="123">
        <v>13433.39</v>
      </c>
      <c r="G950" s="124">
        <v>13433.39</v>
      </c>
      <c r="H950" s="125"/>
      <c r="I950" s="126">
        <v>0</v>
      </c>
    </row>
    <row r="951" spans="1:9" s="2" customFormat="1" ht="41.25">
      <c r="A951" s="119" t="s">
        <v>1796</v>
      </c>
      <c r="B951" s="120" t="s">
        <v>1416</v>
      </c>
      <c r="C951" s="121" t="s">
        <v>28</v>
      </c>
      <c r="D951" s="122">
        <v>1</v>
      </c>
      <c r="E951" s="123">
        <v>11652.84</v>
      </c>
      <c r="F951" s="123">
        <v>13433.39</v>
      </c>
      <c r="G951" s="124">
        <v>13433.39</v>
      </c>
      <c r="H951" s="125"/>
      <c r="I951" s="126">
        <v>0</v>
      </c>
    </row>
    <row r="952" spans="1:9" s="2" customFormat="1" ht="41.25">
      <c r="A952" s="119" t="s">
        <v>1797</v>
      </c>
      <c r="B952" s="120" t="s">
        <v>1417</v>
      </c>
      <c r="C952" s="121" t="s">
        <v>28</v>
      </c>
      <c r="D952" s="122">
        <v>1</v>
      </c>
      <c r="E952" s="123">
        <v>11652.84</v>
      </c>
      <c r="F952" s="123">
        <v>13433.39</v>
      </c>
      <c r="G952" s="124">
        <v>13433.39</v>
      </c>
      <c r="H952" s="125"/>
      <c r="I952" s="126">
        <v>0</v>
      </c>
    </row>
    <row r="953" spans="1:9" s="2" customFormat="1" ht="49.5">
      <c r="A953" s="119" t="s">
        <v>1798</v>
      </c>
      <c r="B953" s="120" t="s">
        <v>1418</v>
      </c>
      <c r="C953" s="121" t="s">
        <v>28</v>
      </c>
      <c r="D953" s="122">
        <v>1</v>
      </c>
      <c r="E953" s="123">
        <v>11190.84</v>
      </c>
      <c r="F953" s="123">
        <v>12900.8</v>
      </c>
      <c r="G953" s="124">
        <v>12900.8</v>
      </c>
      <c r="H953" s="125"/>
      <c r="I953" s="126">
        <v>0</v>
      </c>
    </row>
    <row r="954" spans="1:9" s="2" customFormat="1" ht="49.5">
      <c r="A954" s="119" t="s">
        <v>1799</v>
      </c>
      <c r="B954" s="120" t="s">
        <v>1419</v>
      </c>
      <c r="C954" s="121" t="s">
        <v>28</v>
      </c>
      <c r="D954" s="122">
        <v>1</v>
      </c>
      <c r="E954" s="123">
        <v>11190.84</v>
      </c>
      <c r="F954" s="123">
        <v>12900.8</v>
      </c>
      <c r="G954" s="124">
        <v>12900.8</v>
      </c>
      <c r="H954" s="125"/>
      <c r="I954" s="126">
        <v>0</v>
      </c>
    </row>
    <row r="955" spans="1:9" s="2" customFormat="1" ht="49.5">
      <c r="A955" s="119" t="s">
        <v>1800</v>
      </c>
      <c r="B955" s="120" t="s">
        <v>1420</v>
      </c>
      <c r="C955" s="121" t="s">
        <v>28</v>
      </c>
      <c r="D955" s="122">
        <v>2</v>
      </c>
      <c r="E955" s="123">
        <v>11190.84</v>
      </c>
      <c r="F955" s="123">
        <v>12900.8</v>
      </c>
      <c r="G955" s="124">
        <v>25801.599999999999</v>
      </c>
      <c r="H955" s="125"/>
      <c r="I955" s="126">
        <v>0</v>
      </c>
    </row>
    <row r="956" spans="1:9" s="2" customFormat="1" ht="49.5">
      <c r="A956" s="119" t="s">
        <v>1801</v>
      </c>
      <c r="B956" s="120" t="s">
        <v>1421</v>
      </c>
      <c r="C956" s="121" t="s">
        <v>28</v>
      </c>
      <c r="D956" s="122">
        <v>1</v>
      </c>
      <c r="E956" s="123">
        <v>11652.84</v>
      </c>
      <c r="F956" s="123">
        <v>13433.39</v>
      </c>
      <c r="G956" s="124">
        <v>13433.39</v>
      </c>
      <c r="H956" s="125"/>
      <c r="I956" s="126">
        <v>0</v>
      </c>
    </row>
    <row r="957" spans="1:9" s="2" customFormat="1" ht="57.75">
      <c r="A957" s="119" t="s">
        <v>1802</v>
      </c>
      <c r="B957" s="120" t="s">
        <v>1422</v>
      </c>
      <c r="C957" s="121" t="s">
        <v>28</v>
      </c>
      <c r="D957" s="122">
        <v>4</v>
      </c>
      <c r="E957" s="123">
        <v>11190.84</v>
      </c>
      <c r="F957" s="123">
        <v>12900.8</v>
      </c>
      <c r="G957" s="124">
        <v>51603.199999999997</v>
      </c>
      <c r="H957" s="125"/>
      <c r="I957" s="126">
        <v>0</v>
      </c>
    </row>
    <row r="958" spans="1:9" s="2" customFormat="1" ht="57.75">
      <c r="A958" s="119" t="s">
        <v>1803</v>
      </c>
      <c r="B958" s="120" t="s">
        <v>1423</v>
      </c>
      <c r="C958" s="121" t="s">
        <v>28</v>
      </c>
      <c r="D958" s="122">
        <v>4</v>
      </c>
      <c r="E958" s="123">
        <v>94979.79</v>
      </c>
      <c r="F958" s="123">
        <v>109492.7</v>
      </c>
      <c r="G958" s="124">
        <v>437970.8</v>
      </c>
      <c r="H958" s="125"/>
      <c r="I958" s="126">
        <v>0</v>
      </c>
    </row>
    <row r="959" spans="1:9" s="2" customFormat="1" ht="57.75">
      <c r="A959" s="119" t="s">
        <v>1804</v>
      </c>
      <c r="B959" s="120" t="s">
        <v>1424</v>
      </c>
      <c r="C959" s="121" t="s">
        <v>28</v>
      </c>
      <c r="D959" s="122">
        <v>4</v>
      </c>
      <c r="E959" s="123">
        <v>11190.84</v>
      </c>
      <c r="F959" s="123">
        <v>12900.8</v>
      </c>
      <c r="G959" s="124">
        <v>51603.199999999997</v>
      </c>
      <c r="H959" s="125"/>
      <c r="I959" s="126">
        <v>0</v>
      </c>
    </row>
    <row r="960" spans="1:9" s="2" customFormat="1" ht="57.75">
      <c r="A960" s="119" t="s">
        <v>1805</v>
      </c>
      <c r="B960" s="120" t="s">
        <v>1425</v>
      </c>
      <c r="C960" s="121" t="s">
        <v>28</v>
      </c>
      <c r="D960" s="122">
        <v>4</v>
      </c>
      <c r="E960" s="123">
        <v>11190.84</v>
      </c>
      <c r="F960" s="123">
        <v>12900.8</v>
      </c>
      <c r="G960" s="124">
        <v>51603.199999999997</v>
      </c>
      <c r="H960" s="125"/>
      <c r="I960" s="126">
        <v>0</v>
      </c>
    </row>
    <row r="961" spans="1:9" s="2" customFormat="1" ht="57.75">
      <c r="A961" s="119" t="s">
        <v>1806</v>
      </c>
      <c r="B961" s="120" t="s">
        <v>1426</v>
      </c>
      <c r="C961" s="121" t="s">
        <v>28</v>
      </c>
      <c r="D961" s="122">
        <v>4</v>
      </c>
      <c r="E961" s="123">
        <v>11190.84</v>
      </c>
      <c r="F961" s="123">
        <v>12900.8</v>
      </c>
      <c r="G961" s="124">
        <v>51603.199999999997</v>
      </c>
      <c r="H961" s="125"/>
      <c r="I961" s="126">
        <v>0</v>
      </c>
    </row>
    <row r="962" spans="1:9" s="2" customFormat="1" ht="49.5">
      <c r="A962" s="119" t="s">
        <v>1807</v>
      </c>
      <c r="B962" s="120" t="s">
        <v>1427</v>
      </c>
      <c r="C962" s="121" t="s">
        <v>28</v>
      </c>
      <c r="D962" s="122">
        <v>4</v>
      </c>
      <c r="E962" s="123">
        <v>9929.7900000000009</v>
      </c>
      <c r="F962" s="123">
        <v>11447.06</v>
      </c>
      <c r="G962" s="124">
        <v>45788.24</v>
      </c>
      <c r="H962" s="125"/>
      <c r="I962" s="126">
        <v>0</v>
      </c>
    </row>
    <row r="963" spans="1:9" s="2" customFormat="1" ht="49.5">
      <c r="A963" s="119" t="s">
        <v>1808</v>
      </c>
      <c r="B963" s="120" t="s">
        <v>1428</v>
      </c>
      <c r="C963" s="121" t="s">
        <v>28</v>
      </c>
      <c r="D963" s="122">
        <v>1</v>
      </c>
      <c r="E963" s="123">
        <v>11190.84</v>
      </c>
      <c r="F963" s="123">
        <v>12900.8</v>
      </c>
      <c r="G963" s="124">
        <v>12900.8</v>
      </c>
      <c r="H963" s="125"/>
      <c r="I963" s="126">
        <v>0</v>
      </c>
    </row>
    <row r="964" spans="1:9" s="2" customFormat="1" ht="49.5">
      <c r="A964" s="119" t="s">
        <v>1809</v>
      </c>
      <c r="B964" s="120" t="s">
        <v>1429</v>
      </c>
      <c r="C964" s="121" t="s">
        <v>28</v>
      </c>
      <c r="D964" s="122">
        <v>1</v>
      </c>
      <c r="E964" s="123">
        <v>9929.7900000000009</v>
      </c>
      <c r="F964" s="123">
        <v>11447.06</v>
      </c>
      <c r="G964" s="124">
        <v>11447.06</v>
      </c>
      <c r="H964" s="125"/>
      <c r="I964" s="126">
        <v>0</v>
      </c>
    </row>
    <row r="965" spans="1:9" s="2" customFormat="1" ht="49.5">
      <c r="A965" s="119" t="s">
        <v>1810</v>
      </c>
      <c r="B965" s="120" t="s">
        <v>1430</v>
      </c>
      <c r="C965" s="121" t="s">
        <v>28</v>
      </c>
      <c r="D965" s="122">
        <v>1</v>
      </c>
      <c r="E965" s="123">
        <v>13338.09</v>
      </c>
      <c r="F965" s="123">
        <v>15376.15</v>
      </c>
      <c r="G965" s="124">
        <v>15376.15</v>
      </c>
      <c r="H965" s="125"/>
      <c r="I965" s="126">
        <v>0</v>
      </c>
    </row>
    <row r="966" spans="1:9" s="2" customFormat="1" ht="49.5">
      <c r="A966" s="119" t="s">
        <v>1811</v>
      </c>
      <c r="B966" s="120" t="s">
        <v>1431</v>
      </c>
      <c r="C966" s="121" t="s">
        <v>28</v>
      </c>
      <c r="D966" s="122">
        <v>1</v>
      </c>
      <c r="E966" s="123">
        <v>11190.84</v>
      </c>
      <c r="F966" s="123">
        <v>12900.8</v>
      </c>
      <c r="G966" s="124">
        <v>12900.8</v>
      </c>
      <c r="H966" s="125"/>
      <c r="I966" s="126">
        <v>0</v>
      </c>
    </row>
    <row r="967" spans="1:9" s="2" customFormat="1" ht="49.5">
      <c r="A967" s="119" t="s">
        <v>1812</v>
      </c>
      <c r="B967" s="120" t="s">
        <v>1432</v>
      </c>
      <c r="C967" s="121" t="s">
        <v>28</v>
      </c>
      <c r="D967" s="122">
        <v>1</v>
      </c>
      <c r="E967" s="123">
        <v>13338.09</v>
      </c>
      <c r="F967" s="123">
        <v>15376.15</v>
      </c>
      <c r="G967" s="124">
        <v>15376.15</v>
      </c>
      <c r="H967" s="125"/>
      <c r="I967" s="126">
        <v>0</v>
      </c>
    </row>
    <row r="968" spans="1:9" s="2" customFormat="1" ht="49.5">
      <c r="A968" s="119" t="s">
        <v>1813</v>
      </c>
      <c r="B968" s="120" t="s">
        <v>1433</v>
      </c>
      <c r="C968" s="121" t="s">
        <v>28</v>
      </c>
      <c r="D968" s="122">
        <v>1</v>
      </c>
      <c r="E968" s="123">
        <v>11190.84</v>
      </c>
      <c r="F968" s="123">
        <v>12900.8</v>
      </c>
      <c r="G968" s="124">
        <v>12900.8</v>
      </c>
      <c r="H968" s="125"/>
      <c r="I968" s="126">
        <v>0</v>
      </c>
    </row>
    <row r="969" spans="1:9" s="2" customFormat="1" ht="49.5">
      <c r="A969" s="119" t="s">
        <v>1814</v>
      </c>
      <c r="B969" s="120" t="s">
        <v>1434</v>
      </c>
      <c r="C969" s="121" t="s">
        <v>28</v>
      </c>
      <c r="D969" s="122">
        <v>1</v>
      </c>
      <c r="E969" s="123">
        <v>11190.84</v>
      </c>
      <c r="F969" s="123">
        <v>12900.8</v>
      </c>
      <c r="G969" s="124">
        <v>12900.8</v>
      </c>
      <c r="H969" s="125"/>
      <c r="I969" s="126">
        <v>0</v>
      </c>
    </row>
    <row r="970" spans="1:9" s="2" customFormat="1" ht="49.5">
      <c r="A970" s="119" t="s">
        <v>1815</v>
      </c>
      <c r="B970" s="120" t="s">
        <v>1435</v>
      </c>
      <c r="C970" s="121" t="s">
        <v>28</v>
      </c>
      <c r="D970" s="122">
        <v>1</v>
      </c>
      <c r="E970" s="123">
        <v>11190.84</v>
      </c>
      <c r="F970" s="123">
        <v>12900.8</v>
      </c>
      <c r="G970" s="124">
        <v>12900.8</v>
      </c>
      <c r="H970" s="125"/>
      <c r="I970" s="126">
        <v>0</v>
      </c>
    </row>
    <row r="971" spans="1:9" s="2" customFormat="1" ht="49.5">
      <c r="A971" s="119" t="s">
        <v>1816</v>
      </c>
      <c r="B971" s="120" t="s">
        <v>1436</v>
      </c>
      <c r="C971" s="121" t="s">
        <v>28</v>
      </c>
      <c r="D971" s="122">
        <v>1</v>
      </c>
      <c r="E971" s="123">
        <v>11190.84</v>
      </c>
      <c r="F971" s="123">
        <v>12900.8</v>
      </c>
      <c r="G971" s="124">
        <v>12900.8</v>
      </c>
      <c r="H971" s="125"/>
      <c r="I971" s="126">
        <v>0</v>
      </c>
    </row>
    <row r="972" spans="1:9" s="2" customFormat="1" ht="49.5">
      <c r="A972" s="119" t="s">
        <v>1817</v>
      </c>
      <c r="B972" s="120" t="s">
        <v>1437</v>
      </c>
      <c r="C972" s="121" t="s">
        <v>28</v>
      </c>
      <c r="D972" s="122">
        <v>1</v>
      </c>
      <c r="E972" s="123">
        <v>11190.84</v>
      </c>
      <c r="F972" s="123">
        <v>12900.8</v>
      </c>
      <c r="G972" s="124">
        <v>12900.8</v>
      </c>
      <c r="H972" s="125"/>
      <c r="I972" s="126">
        <v>0</v>
      </c>
    </row>
    <row r="973" spans="1:9" s="2" customFormat="1" ht="49.5">
      <c r="A973" s="119" t="s">
        <v>1818</v>
      </c>
      <c r="B973" s="120" t="s">
        <v>1438</v>
      </c>
      <c r="C973" s="121" t="s">
        <v>28</v>
      </c>
      <c r="D973" s="122">
        <v>1</v>
      </c>
      <c r="E973" s="123">
        <v>9929.7900000000009</v>
      </c>
      <c r="F973" s="123">
        <v>11447.06</v>
      </c>
      <c r="G973" s="124">
        <v>11447.06</v>
      </c>
      <c r="H973" s="125"/>
      <c r="I973" s="126">
        <v>0</v>
      </c>
    </row>
    <row r="974" spans="1:9" s="2" customFormat="1" ht="49.5">
      <c r="A974" s="119" t="s">
        <v>1819</v>
      </c>
      <c r="B974" s="120" t="s">
        <v>1439</v>
      </c>
      <c r="C974" s="121" t="s">
        <v>28</v>
      </c>
      <c r="D974" s="122">
        <v>2</v>
      </c>
      <c r="E974" s="123">
        <v>11190.84</v>
      </c>
      <c r="F974" s="123">
        <v>12900.8</v>
      </c>
      <c r="G974" s="124">
        <v>25801.599999999999</v>
      </c>
      <c r="H974" s="125"/>
      <c r="I974" s="126">
        <v>0</v>
      </c>
    </row>
    <row r="975" spans="1:9" s="2" customFormat="1" ht="49.5">
      <c r="A975" s="119" t="s">
        <v>1820</v>
      </c>
      <c r="B975" s="120" t="s">
        <v>1440</v>
      </c>
      <c r="C975" s="121" t="s">
        <v>28</v>
      </c>
      <c r="D975" s="122">
        <v>1</v>
      </c>
      <c r="E975" s="123">
        <v>11190.84</v>
      </c>
      <c r="F975" s="123">
        <v>12900.8</v>
      </c>
      <c r="G975" s="124">
        <v>12900.8</v>
      </c>
      <c r="H975" s="125"/>
      <c r="I975" s="126">
        <v>0</v>
      </c>
    </row>
    <row r="976" spans="1:9" s="2" customFormat="1" ht="49.5">
      <c r="A976" s="119" t="s">
        <v>1821</v>
      </c>
      <c r="B976" s="120" t="s">
        <v>1441</v>
      </c>
      <c r="C976" s="121" t="s">
        <v>28</v>
      </c>
      <c r="D976" s="122">
        <v>1</v>
      </c>
      <c r="E976" s="123">
        <v>11190.84</v>
      </c>
      <c r="F976" s="123">
        <v>12900.8</v>
      </c>
      <c r="G976" s="124">
        <v>12900.8</v>
      </c>
      <c r="H976" s="125"/>
      <c r="I976" s="126">
        <v>0</v>
      </c>
    </row>
    <row r="977" spans="1:9" s="2" customFormat="1" ht="49.5">
      <c r="A977" s="119" t="s">
        <v>1822</v>
      </c>
      <c r="B977" s="120" t="s">
        <v>1442</v>
      </c>
      <c r="C977" s="121" t="s">
        <v>28</v>
      </c>
      <c r="D977" s="122">
        <v>1</v>
      </c>
      <c r="E977" s="123">
        <v>9929.7900000000009</v>
      </c>
      <c r="F977" s="123">
        <v>11447.06</v>
      </c>
      <c r="G977" s="124">
        <v>11447.06</v>
      </c>
      <c r="H977" s="125"/>
      <c r="I977" s="126">
        <v>0</v>
      </c>
    </row>
    <row r="978" spans="1:9" s="2" customFormat="1" ht="49.5">
      <c r="A978" s="119" t="s">
        <v>1823</v>
      </c>
      <c r="B978" s="120" t="s">
        <v>1443</v>
      </c>
      <c r="C978" s="121" t="s">
        <v>28</v>
      </c>
      <c r="D978" s="122">
        <v>1</v>
      </c>
      <c r="E978" s="123">
        <v>11652.84</v>
      </c>
      <c r="F978" s="123">
        <v>13433.39</v>
      </c>
      <c r="G978" s="124">
        <v>13433.39</v>
      </c>
      <c r="H978" s="125"/>
      <c r="I978" s="126">
        <v>0</v>
      </c>
    </row>
    <row r="979" spans="1:9" s="2" customFormat="1" ht="49.5">
      <c r="A979" s="119" t="s">
        <v>1824</v>
      </c>
      <c r="B979" s="120" t="s">
        <v>1444</v>
      </c>
      <c r="C979" s="121" t="s">
        <v>28</v>
      </c>
      <c r="D979" s="122">
        <v>1</v>
      </c>
      <c r="E979" s="123">
        <v>11190.84</v>
      </c>
      <c r="F979" s="123">
        <v>12900.8</v>
      </c>
      <c r="G979" s="124">
        <v>12900.8</v>
      </c>
      <c r="H979" s="125"/>
      <c r="I979" s="126">
        <v>0</v>
      </c>
    </row>
    <row r="980" spans="1:9" s="2" customFormat="1" ht="49.5">
      <c r="A980" s="119" t="s">
        <v>1825</v>
      </c>
      <c r="B980" s="120" t="s">
        <v>1445</v>
      </c>
      <c r="C980" s="121" t="s">
        <v>28</v>
      </c>
      <c r="D980" s="122">
        <v>1</v>
      </c>
      <c r="E980" s="123">
        <v>13338.09</v>
      </c>
      <c r="F980" s="123">
        <v>15376.15</v>
      </c>
      <c r="G980" s="124">
        <v>15376.15</v>
      </c>
      <c r="H980" s="125"/>
      <c r="I980" s="126">
        <v>0</v>
      </c>
    </row>
    <row r="981" spans="1:9" s="2" customFormat="1" ht="41.25">
      <c r="A981" s="119" t="s">
        <v>1826</v>
      </c>
      <c r="B981" s="120" t="s">
        <v>1446</v>
      </c>
      <c r="C981" s="121" t="s">
        <v>28</v>
      </c>
      <c r="D981" s="122">
        <v>7</v>
      </c>
      <c r="E981" s="123">
        <v>4245.71</v>
      </c>
      <c r="F981" s="123">
        <v>4894.45</v>
      </c>
      <c r="G981" s="124">
        <v>34261.15</v>
      </c>
      <c r="H981" s="125"/>
      <c r="I981" s="126">
        <v>0</v>
      </c>
    </row>
    <row r="982" spans="1:9" s="2" customFormat="1" ht="41.25">
      <c r="A982" s="119" t="s">
        <v>1827</v>
      </c>
      <c r="B982" s="120" t="s">
        <v>1447</v>
      </c>
      <c r="C982" s="121" t="s">
        <v>28</v>
      </c>
      <c r="D982" s="122">
        <v>178</v>
      </c>
      <c r="E982" s="123">
        <v>3827.46</v>
      </c>
      <c r="F982" s="123">
        <v>4412.3</v>
      </c>
      <c r="G982" s="124">
        <v>785389.4</v>
      </c>
      <c r="H982" s="125"/>
      <c r="I982" s="126">
        <v>0</v>
      </c>
    </row>
    <row r="983" spans="1:9" s="2" customFormat="1" ht="41.25">
      <c r="A983" s="119" t="s">
        <v>1828</v>
      </c>
      <c r="B983" s="120" t="s">
        <v>1448</v>
      </c>
      <c r="C983" s="121" t="s">
        <v>28</v>
      </c>
      <c r="D983" s="122">
        <v>194</v>
      </c>
      <c r="E983" s="123">
        <v>3827.46</v>
      </c>
      <c r="F983" s="123">
        <v>4412.3</v>
      </c>
      <c r="G983" s="124">
        <v>855986.2</v>
      </c>
      <c r="H983" s="125"/>
      <c r="I983" s="126">
        <v>0</v>
      </c>
    </row>
    <row r="984" spans="1:9" s="2" customFormat="1" ht="41.25">
      <c r="A984" s="119" t="s">
        <v>1829</v>
      </c>
      <c r="B984" s="120" t="s">
        <v>1449</v>
      </c>
      <c r="C984" s="121" t="s">
        <v>28</v>
      </c>
      <c r="D984" s="122">
        <v>193</v>
      </c>
      <c r="E984" s="123">
        <v>3827.46</v>
      </c>
      <c r="F984" s="123">
        <v>4412.3</v>
      </c>
      <c r="G984" s="124">
        <v>851573.9</v>
      </c>
      <c r="H984" s="125"/>
      <c r="I984" s="126">
        <v>0</v>
      </c>
    </row>
    <row r="985" spans="1:9" s="2" customFormat="1" ht="41.25">
      <c r="A985" s="119" t="s">
        <v>1830</v>
      </c>
      <c r="B985" s="120" t="s">
        <v>1450</v>
      </c>
      <c r="C985" s="121" t="s">
        <v>28</v>
      </c>
      <c r="D985" s="122">
        <v>77</v>
      </c>
      <c r="E985" s="123">
        <v>3521.44</v>
      </c>
      <c r="F985" s="123">
        <v>4059.52</v>
      </c>
      <c r="G985" s="124">
        <v>312583.03999999998</v>
      </c>
      <c r="H985" s="125"/>
      <c r="I985" s="126">
        <v>0</v>
      </c>
    </row>
    <row r="986" spans="1:9" s="2" customFormat="1">
      <c r="A986" s="119"/>
      <c r="B986" s="120" t="s">
        <v>1451</v>
      </c>
      <c r="C986" s="121"/>
      <c r="D986" s="122"/>
      <c r="E986" s="123"/>
      <c r="F986" s="123"/>
      <c r="G986" s="124"/>
      <c r="H986" s="125"/>
      <c r="I986" s="126"/>
    </row>
    <row r="987" spans="1:9" s="2" customFormat="1" ht="57.75">
      <c r="A987" s="119" t="s">
        <v>1831</v>
      </c>
      <c r="B987" s="120" t="s">
        <v>1452</v>
      </c>
      <c r="C987" s="121" t="s">
        <v>28</v>
      </c>
      <c r="D987" s="122">
        <v>1</v>
      </c>
      <c r="E987" s="123">
        <v>11241.73</v>
      </c>
      <c r="F987" s="123">
        <v>12959.47</v>
      </c>
      <c r="G987" s="124">
        <v>12959.47</v>
      </c>
      <c r="H987" s="125"/>
      <c r="I987" s="126">
        <v>0</v>
      </c>
    </row>
    <row r="988" spans="1:9" s="2" customFormat="1" ht="49.5">
      <c r="A988" s="119" t="s">
        <v>1832</v>
      </c>
      <c r="B988" s="120" t="s">
        <v>1453</v>
      </c>
      <c r="C988" s="121" t="s">
        <v>28</v>
      </c>
      <c r="D988" s="122">
        <v>1</v>
      </c>
      <c r="E988" s="123">
        <v>11241.73</v>
      </c>
      <c r="F988" s="123">
        <v>12959.47</v>
      </c>
      <c r="G988" s="124">
        <v>12959.47</v>
      </c>
      <c r="H988" s="125"/>
      <c r="I988" s="126">
        <v>0</v>
      </c>
    </row>
    <row r="989" spans="1:9" s="2" customFormat="1" ht="57.75">
      <c r="A989" s="119" t="s">
        <v>1833</v>
      </c>
      <c r="B989" s="120" t="s">
        <v>1454</v>
      </c>
      <c r="C989" s="121" t="s">
        <v>28</v>
      </c>
      <c r="D989" s="122">
        <v>1</v>
      </c>
      <c r="E989" s="123">
        <v>3646.86</v>
      </c>
      <c r="F989" s="123">
        <v>4204.1000000000004</v>
      </c>
      <c r="G989" s="124">
        <v>4204.1000000000004</v>
      </c>
      <c r="H989" s="125"/>
      <c r="I989" s="126">
        <v>0</v>
      </c>
    </row>
    <row r="990" spans="1:9" s="2" customFormat="1" ht="66">
      <c r="A990" s="119" t="s">
        <v>1834</v>
      </c>
      <c r="B990" s="120" t="s">
        <v>1455</v>
      </c>
      <c r="C990" s="121" t="s">
        <v>28</v>
      </c>
      <c r="D990" s="122">
        <v>2</v>
      </c>
      <c r="E990" s="123">
        <v>11554.32</v>
      </c>
      <c r="F990" s="123">
        <v>13319.82</v>
      </c>
      <c r="G990" s="124">
        <v>26639.64</v>
      </c>
      <c r="H990" s="125"/>
      <c r="I990" s="126">
        <v>0</v>
      </c>
    </row>
    <row r="991" spans="1:9" s="2" customFormat="1" ht="66">
      <c r="A991" s="119" t="s">
        <v>1835</v>
      </c>
      <c r="B991" s="120" t="s">
        <v>1456</v>
      </c>
      <c r="C991" s="121" t="s">
        <v>28</v>
      </c>
      <c r="D991" s="122">
        <v>2</v>
      </c>
      <c r="E991" s="123">
        <v>11554.32</v>
      </c>
      <c r="F991" s="123">
        <v>13319.82</v>
      </c>
      <c r="G991" s="124">
        <v>26639.64</v>
      </c>
      <c r="H991" s="125"/>
      <c r="I991" s="126">
        <v>0</v>
      </c>
    </row>
    <row r="992" spans="1:9" s="2" customFormat="1" ht="24.75">
      <c r="A992" s="119" t="s">
        <v>1836</v>
      </c>
      <c r="B992" s="120" t="s">
        <v>1457</v>
      </c>
      <c r="C992" s="121" t="s">
        <v>28</v>
      </c>
      <c r="D992" s="122">
        <v>3</v>
      </c>
      <c r="E992" s="123">
        <v>853.74</v>
      </c>
      <c r="F992" s="123">
        <v>984.19</v>
      </c>
      <c r="G992" s="124">
        <v>2952.57</v>
      </c>
      <c r="H992" s="125"/>
      <c r="I992" s="126">
        <v>0</v>
      </c>
    </row>
    <row r="993" spans="1:9" s="2" customFormat="1" ht="24.75">
      <c r="A993" s="119" t="s">
        <v>1837</v>
      </c>
      <c r="B993" s="120" t="s">
        <v>1458</v>
      </c>
      <c r="C993" s="121" t="s">
        <v>28</v>
      </c>
      <c r="D993" s="122">
        <v>29</v>
      </c>
      <c r="E993" s="123">
        <v>530.97</v>
      </c>
      <c r="F993" s="123">
        <v>612.1</v>
      </c>
      <c r="G993" s="124">
        <v>17750.900000000001</v>
      </c>
      <c r="H993" s="125"/>
      <c r="I993" s="126">
        <v>0</v>
      </c>
    </row>
    <row r="994" spans="1:9" s="2" customFormat="1">
      <c r="A994" s="119"/>
      <c r="B994" s="120"/>
      <c r="C994" s="121"/>
      <c r="D994" s="122"/>
      <c r="E994" s="123"/>
      <c r="F994" s="123"/>
      <c r="G994" s="124"/>
      <c r="H994" s="125"/>
      <c r="I994" s="126"/>
    </row>
    <row r="995" spans="1:9" s="2" customFormat="1">
      <c r="A995" s="119"/>
      <c r="B995" s="120" t="s">
        <v>1459</v>
      </c>
      <c r="C995" s="121"/>
      <c r="D995" s="122"/>
      <c r="E995" s="123"/>
      <c r="F995" s="123"/>
      <c r="G995" s="124"/>
      <c r="H995" s="125"/>
      <c r="I995" s="126"/>
    </row>
    <row r="996" spans="1:9" s="2" customFormat="1">
      <c r="A996" s="119"/>
      <c r="B996" s="120" t="s">
        <v>1460</v>
      </c>
      <c r="C996" s="121"/>
      <c r="D996" s="122"/>
      <c r="E996" s="123"/>
      <c r="F996" s="123"/>
      <c r="G996" s="124"/>
      <c r="H996" s="125"/>
      <c r="I996" s="126"/>
    </row>
    <row r="997" spans="1:9" s="2" customFormat="1" ht="33">
      <c r="A997" s="119" t="s">
        <v>1838</v>
      </c>
      <c r="B997" s="120" t="s">
        <v>1461</v>
      </c>
      <c r="C997" s="121" t="s">
        <v>28</v>
      </c>
      <c r="D997" s="122">
        <v>1</v>
      </c>
      <c r="E997" s="123">
        <v>30748.77</v>
      </c>
      <c r="F997" s="123">
        <v>35447.18</v>
      </c>
      <c r="G997" s="124">
        <v>35447.18</v>
      </c>
      <c r="H997" s="125"/>
      <c r="I997" s="126">
        <v>0</v>
      </c>
    </row>
    <row r="998" spans="1:9" s="2" customFormat="1">
      <c r="A998" s="119"/>
      <c r="B998" s="120" t="s">
        <v>1462</v>
      </c>
      <c r="C998" s="121"/>
      <c r="D998" s="122"/>
      <c r="E998" s="123"/>
      <c r="F998" s="123"/>
      <c r="G998" s="124"/>
      <c r="H998" s="125"/>
      <c r="I998" s="126"/>
    </row>
    <row r="999" spans="1:9" s="2" customFormat="1" ht="33">
      <c r="A999" s="119" t="s">
        <v>1839</v>
      </c>
      <c r="B999" s="120" t="s">
        <v>1463</v>
      </c>
      <c r="C999" s="121" t="s">
        <v>28</v>
      </c>
      <c r="D999" s="122">
        <v>4</v>
      </c>
      <c r="E999" s="123">
        <v>3496.55</v>
      </c>
      <c r="F999" s="123">
        <v>4030.82</v>
      </c>
      <c r="G999" s="124">
        <v>16123.28</v>
      </c>
      <c r="H999" s="125"/>
      <c r="I999" s="126">
        <v>0</v>
      </c>
    </row>
    <row r="1000" spans="1:9" s="2" customFormat="1">
      <c r="A1000" s="119"/>
      <c r="B1000" s="120" t="s">
        <v>1464</v>
      </c>
      <c r="C1000" s="121"/>
      <c r="D1000" s="122"/>
      <c r="E1000" s="123"/>
      <c r="F1000" s="123"/>
      <c r="G1000" s="124"/>
      <c r="H1000" s="125"/>
      <c r="I1000" s="126"/>
    </row>
    <row r="1001" spans="1:9" s="2" customFormat="1" ht="57.75">
      <c r="A1001" s="119" t="s">
        <v>1840</v>
      </c>
      <c r="B1001" s="120" t="s">
        <v>1465</v>
      </c>
      <c r="C1001" s="121" t="s">
        <v>28</v>
      </c>
      <c r="D1001" s="122">
        <v>6</v>
      </c>
      <c r="E1001" s="123">
        <v>17569.59</v>
      </c>
      <c r="F1001" s="123">
        <v>20254.22</v>
      </c>
      <c r="G1001" s="124">
        <v>121525.32</v>
      </c>
      <c r="H1001" s="125"/>
      <c r="I1001" s="126">
        <v>0</v>
      </c>
    </row>
    <row r="1002" spans="1:9" s="2" customFormat="1" ht="57.75">
      <c r="A1002" s="119" t="s">
        <v>1841</v>
      </c>
      <c r="B1002" s="120" t="s">
        <v>1466</v>
      </c>
      <c r="C1002" s="121" t="s">
        <v>28</v>
      </c>
      <c r="D1002" s="122">
        <v>6</v>
      </c>
      <c r="E1002" s="123">
        <v>11171.64</v>
      </c>
      <c r="F1002" s="123">
        <v>12878.67</v>
      </c>
      <c r="G1002" s="124">
        <v>77272.02</v>
      </c>
      <c r="H1002" s="125"/>
      <c r="I1002" s="126">
        <v>0</v>
      </c>
    </row>
    <row r="1003" spans="1:9" s="2" customFormat="1" ht="49.5">
      <c r="A1003" s="119" t="s">
        <v>1842</v>
      </c>
      <c r="B1003" s="120" t="s">
        <v>1467</v>
      </c>
      <c r="C1003" s="121" t="s">
        <v>28</v>
      </c>
      <c r="D1003" s="122">
        <v>2</v>
      </c>
      <c r="E1003" s="123">
        <v>8957.49</v>
      </c>
      <c r="F1003" s="123">
        <v>10326.19</v>
      </c>
      <c r="G1003" s="124">
        <v>20652.38</v>
      </c>
      <c r="H1003" s="125"/>
      <c r="I1003" s="126">
        <v>0</v>
      </c>
    </row>
    <row r="1004" spans="1:9" s="2" customFormat="1" ht="49.5">
      <c r="A1004" s="119" t="s">
        <v>1843</v>
      </c>
      <c r="B1004" s="120" t="s">
        <v>1468</v>
      </c>
      <c r="C1004" s="121" t="s">
        <v>28</v>
      </c>
      <c r="D1004" s="122">
        <v>2</v>
      </c>
      <c r="E1004" s="123">
        <v>11277.99</v>
      </c>
      <c r="F1004" s="123">
        <v>13001.27</v>
      </c>
      <c r="G1004" s="124">
        <v>26002.54</v>
      </c>
      <c r="H1004" s="125"/>
      <c r="I1004" s="126">
        <v>0</v>
      </c>
    </row>
    <row r="1005" spans="1:9" s="2" customFormat="1" ht="49.5">
      <c r="A1005" s="119" t="s">
        <v>1844</v>
      </c>
      <c r="B1005" s="120" t="s">
        <v>1469</v>
      </c>
      <c r="C1005" s="121" t="s">
        <v>28</v>
      </c>
      <c r="D1005" s="122">
        <v>2</v>
      </c>
      <c r="E1005" s="123">
        <v>11277.99</v>
      </c>
      <c r="F1005" s="123">
        <v>13001.27</v>
      </c>
      <c r="G1005" s="124">
        <v>26002.54</v>
      </c>
      <c r="H1005" s="125"/>
      <c r="I1005" s="126">
        <v>0</v>
      </c>
    </row>
    <row r="1006" spans="1:9" s="2" customFormat="1" ht="49.5">
      <c r="A1006" s="119" t="s">
        <v>1845</v>
      </c>
      <c r="B1006" s="120" t="s">
        <v>1470</v>
      </c>
      <c r="C1006" s="121" t="s">
        <v>28</v>
      </c>
      <c r="D1006" s="122">
        <v>2</v>
      </c>
      <c r="E1006" s="123">
        <v>17569.59</v>
      </c>
      <c r="F1006" s="123">
        <v>20254.22</v>
      </c>
      <c r="G1006" s="124">
        <v>40508.44</v>
      </c>
      <c r="H1006" s="125"/>
      <c r="I1006" s="126">
        <v>0</v>
      </c>
    </row>
    <row r="1007" spans="1:9" s="2" customFormat="1" ht="49.5">
      <c r="A1007" s="119" t="s">
        <v>1846</v>
      </c>
      <c r="B1007" s="120" t="s">
        <v>1471</v>
      </c>
      <c r="C1007" s="121" t="s">
        <v>28</v>
      </c>
      <c r="D1007" s="122">
        <v>2</v>
      </c>
      <c r="E1007" s="123">
        <v>17569.59</v>
      </c>
      <c r="F1007" s="123">
        <v>20254.22</v>
      </c>
      <c r="G1007" s="124">
        <v>40508.44</v>
      </c>
      <c r="H1007" s="125"/>
      <c r="I1007" s="126">
        <v>0</v>
      </c>
    </row>
    <row r="1008" spans="1:9" s="2" customFormat="1" ht="49.5">
      <c r="A1008" s="119" t="s">
        <v>1847</v>
      </c>
      <c r="B1008" s="120" t="s">
        <v>1472</v>
      </c>
      <c r="C1008" s="121" t="s">
        <v>28</v>
      </c>
      <c r="D1008" s="122">
        <v>2</v>
      </c>
      <c r="E1008" s="123">
        <v>11277.99</v>
      </c>
      <c r="F1008" s="123">
        <v>13001.27</v>
      </c>
      <c r="G1008" s="124">
        <v>26002.54</v>
      </c>
      <c r="H1008" s="125"/>
      <c r="I1008" s="126">
        <v>0</v>
      </c>
    </row>
    <row r="1009" spans="1:9" s="2" customFormat="1">
      <c r="A1009" s="119"/>
      <c r="B1009" s="120" t="s">
        <v>1473</v>
      </c>
      <c r="C1009" s="121"/>
      <c r="D1009" s="122"/>
      <c r="E1009" s="123"/>
      <c r="F1009" s="123"/>
      <c r="G1009" s="124"/>
      <c r="H1009" s="125"/>
      <c r="I1009" s="126"/>
    </row>
    <row r="1010" spans="1:9" s="2" customFormat="1" ht="33">
      <c r="A1010" s="119" t="s">
        <v>1848</v>
      </c>
      <c r="B1010" s="120" t="s">
        <v>1474</v>
      </c>
      <c r="C1010" s="121" t="s">
        <v>28</v>
      </c>
      <c r="D1010" s="122">
        <v>1</v>
      </c>
      <c r="E1010" s="123">
        <v>10193.129999999999</v>
      </c>
      <c r="F1010" s="123">
        <v>11750.64</v>
      </c>
      <c r="G1010" s="124">
        <v>11750.64</v>
      </c>
      <c r="H1010" s="125"/>
      <c r="I1010" s="126">
        <v>0</v>
      </c>
    </row>
    <row r="1011" spans="1:9" s="2" customFormat="1">
      <c r="A1011" s="119"/>
      <c r="B1011" s="120" t="s">
        <v>618</v>
      </c>
      <c r="C1011" s="121"/>
      <c r="D1011" s="122"/>
      <c r="E1011" s="123"/>
      <c r="F1011" s="123"/>
      <c r="G1011" s="124"/>
      <c r="H1011" s="125"/>
      <c r="I1011" s="126"/>
    </row>
    <row r="1012" spans="1:9" s="2" customFormat="1">
      <c r="A1012" s="119" t="s">
        <v>1849</v>
      </c>
      <c r="B1012" s="120" t="s">
        <v>667</v>
      </c>
      <c r="C1012" s="121" t="s">
        <v>28</v>
      </c>
      <c r="D1012" s="122">
        <v>1</v>
      </c>
      <c r="E1012" s="123">
        <v>526700</v>
      </c>
      <c r="F1012" s="123">
        <v>607179.76</v>
      </c>
      <c r="G1012" s="124">
        <v>607179.76</v>
      </c>
      <c r="H1012" s="125"/>
      <c r="I1012" s="126">
        <v>0</v>
      </c>
    </row>
    <row r="1013" spans="1:9" s="2" customFormat="1">
      <c r="A1013" s="119" t="s">
        <v>1850</v>
      </c>
      <c r="B1013" s="120" t="s">
        <v>665</v>
      </c>
      <c r="C1013" s="121" t="s">
        <v>28</v>
      </c>
      <c r="D1013" s="122">
        <v>1</v>
      </c>
      <c r="E1013" s="123">
        <v>533300</v>
      </c>
      <c r="F1013" s="123">
        <v>614788.24</v>
      </c>
      <c r="G1013" s="124">
        <v>614788.24</v>
      </c>
      <c r="H1013" s="125"/>
      <c r="I1013" s="126">
        <v>0</v>
      </c>
    </row>
    <row r="1014" spans="1:9" s="2" customFormat="1">
      <c r="A1014" s="119" t="s">
        <v>1851</v>
      </c>
      <c r="B1014" s="120" t="s">
        <v>666</v>
      </c>
      <c r="C1014" s="121" t="s">
        <v>28</v>
      </c>
      <c r="D1014" s="122">
        <v>1</v>
      </c>
      <c r="E1014" s="123">
        <v>540000</v>
      </c>
      <c r="F1014" s="123">
        <v>622512</v>
      </c>
      <c r="G1014" s="124">
        <v>622512</v>
      </c>
      <c r="H1014" s="125"/>
      <c r="I1014" s="126">
        <v>0</v>
      </c>
    </row>
    <row r="1015" spans="1:9" s="2" customFormat="1">
      <c r="A1015" s="119" t="s">
        <v>1852</v>
      </c>
      <c r="B1015" s="120" t="s">
        <v>668</v>
      </c>
      <c r="C1015" s="121" t="s">
        <v>28</v>
      </c>
      <c r="D1015" s="122">
        <v>1</v>
      </c>
      <c r="E1015" s="123">
        <v>546800</v>
      </c>
      <c r="F1015" s="123">
        <v>630351.04</v>
      </c>
      <c r="G1015" s="124">
        <v>630351.04</v>
      </c>
      <c r="H1015" s="125"/>
      <c r="I1015" s="126">
        <v>0</v>
      </c>
    </row>
    <row r="1016" spans="1:9" s="2" customFormat="1">
      <c r="A1016" s="119" t="s">
        <v>1853</v>
      </c>
      <c r="B1016" s="120" t="s">
        <v>669</v>
      </c>
      <c r="C1016" s="121" t="s">
        <v>28</v>
      </c>
      <c r="D1016" s="122">
        <v>1</v>
      </c>
      <c r="E1016" s="123">
        <v>574000</v>
      </c>
      <c r="F1016" s="123">
        <v>661707.19999999995</v>
      </c>
      <c r="G1016" s="124">
        <v>661707.19999999995</v>
      </c>
      <c r="H1016" s="125"/>
      <c r="I1016" s="126">
        <v>0</v>
      </c>
    </row>
    <row r="1017" spans="1:9" s="2" customFormat="1">
      <c r="A1017" s="119" t="s">
        <v>1854</v>
      </c>
      <c r="B1017" s="120" t="s">
        <v>670</v>
      </c>
      <c r="C1017" s="121" t="s">
        <v>28</v>
      </c>
      <c r="D1017" s="122">
        <v>1</v>
      </c>
      <c r="E1017" s="123">
        <v>1080000</v>
      </c>
      <c r="F1017" s="123">
        <v>1245024</v>
      </c>
      <c r="G1017" s="124">
        <v>1245024</v>
      </c>
      <c r="H1017" s="125"/>
      <c r="I1017" s="126">
        <v>0</v>
      </c>
    </row>
    <row r="1018" spans="1:9" s="2" customFormat="1">
      <c r="A1018" s="119" t="s">
        <v>1855</v>
      </c>
      <c r="B1018" s="120" t="s">
        <v>671</v>
      </c>
      <c r="C1018" s="121" t="s">
        <v>28</v>
      </c>
      <c r="D1018" s="122">
        <v>1</v>
      </c>
      <c r="E1018" s="123">
        <v>500500</v>
      </c>
      <c r="F1018" s="123">
        <v>576976.4</v>
      </c>
      <c r="G1018" s="124">
        <v>576976.4</v>
      </c>
      <c r="H1018" s="125"/>
      <c r="I1018" s="126">
        <v>0</v>
      </c>
    </row>
    <row r="1019" spans="1:9" s="2" customFormat="1">
      <c r="A1019" s="119" t="s">
        <v>1856</v>
      </c>
      <c r="B1019" s="120" t="s">
        <v>672</v>
      </c>
      <c r="C1019" s="121" t="s">
        <v>28</v>
      </c>
      <c r="D1019" s="122">
        <v>1</v>
      </c>
      <c r="E1019" s="123">
        <v>500500</v>
      </c>
      <c r="F1019" s="123">
        <v>576976.4</v>
      </c>
      <c r="G1019" s="124">
        <v>576976.4</v>
      </c>
      <c r="H1019" s="125"/>
      <c r="I1019" s="126">
        <v>0</v>
      </c>
    </row>
    <row r="1020" spans="1:9" s="2" customFormat="1">
      <c r="A1020" s="119" t="s">
        <v>1857</v>
      </c>
      <c r="B1020" s="120" t="s">
        <v>673</v>
      </c>
      <c r="C1020" s="121" t="s">
        <v>28</v>
      </c>
      <c r="D1020" s="122">
        <v>1</v>
      </c>
      <c r="E1020" s="123">
        <v>510900</v>
      </c>
      <c r="F1020" s="123">
        <v>588965.52</v>
      </c>
      <c r="G1020" s="124">
        <v>588965.52</v>
      </c>
      <c r="H1020" s="125"/>
      <c r="I1020" s="126">
        <v>0</v>
      </c>
    </row>
    <row r="1021" spans="1:9" s="2" customFormat="1">
      <c r="A1021" s="119" t="s">
        <v>1858</v>
      </c>
      <c r="B1021" s="120" t="s">
        <v>674</v>
      </c>
      <c r="C1021" s="121" t="s">
        <v>28</v>
      </c>
      <c r="D1021" s="122">
        <v>1</v>
      </c>
      <c r="E1021" s="123">
        <v>517600</v>
      </c>
      <c r="F1021" s="123">
        <v>596689.28</v>
      </c>
      <c r="G1021" s="124">
        <v>596689.28</v>
      </c>
      <c r="H1021" s="125"/>
      <c r="I1021" s="126">
        <v>0</v>
      </c>
    </row>
    <row r="1022" spans="1:9" s="2" customFormat="1">
      <c r="A1022" s="119" t="s">
        <v>1859</v>
      </c>
      <c r="B1022" s="120" t="s">
        <v>675</v>
      </c>
      <c r="C1022" s="121" t="s">
        <v>28</v>
      </c>
      <c r="D1022" s="122">
        <v>1</v>
      </c>
      <c r="E1022" s="123">
        <v>536900</v>
      </c>
      <c r="F1022" s="123">
        <v>618938.31999999995</v>
      </c>
      <c r="G1022" s="124">
        <v>618938.31999999995</v>
      </c>
      <c r="H1022" s="125"/>
      <c r="I1022" s="126">
        <v>0</v>
      </c>
    </row>
    <row r="1023" spans="1:9" s="2" customFormat="1">
      <c r="A1023" s="119" t="s">
        <v>1860</v>
      </c>
      <c r="B1023" s="120" t="s">
        <v>676</v>
      </c>
      <c r="C1023" s="121" t="s">
        <v>28</v>
      </c>
      <c r="D1023" s="122">
        <v>1</v>
      </c>
      <c r="E1023" s="123">
        <v>543700</v>
      </c>
      <c r="F1023" s="123">
        <v>626777.36</v>
      </c>
      <c r="G1023" s="124">
        <v>626777.36</v>
      </c>
      <c r="H1023" s="125"/>
      <c r="I1023" s="126">
        <v>0</v>
      </c>
    </row>
    <row r="1024" spans="1:9" s="2" customFormat="1" ht="16.5">
      <c r="A1024" s="119" t="s">
        <v>1861</v>
      </c>
      <c r="B1024" s="120" t="s">
        <v>1475</v>
      </c>
      <c r="C1024" s="121" t="s">
        <v>28</v>
      </c>
      <c r="D1024" s="122">
        <v>1</v>
      </c>
      <c r="E1024" s="123">
        <v>21178</v>
      </c>
      <c r="F1024" s="123">
        <v>24414</v>
      </c>
      <c r="G1024" s="124">
        <v>24414</v>
      </c>
      <c r="H1024" s="125"/>
      <c r="I1024" s="126">
        <v>0</v>
      </c>
    </row>
    <row r="1025" spans="1:9">
      <c r="A1025" s="128"/>
      <c r="B1025" s="224" t="s">
        <v>36</v>
      </c>
      <c r="C1025" s="224"/>
      <c r="D1025" s="224"/>
      <c r="E1025" s="143"/>
      <c r="F1025" s="143"/>
      <c r="G1025" s="144">
        <v>14955696.390000001</v>
      </c>
      <c r="H1025" s="143"/>
      <c r="I1025" s="145">
        <v>0</v>
      </c>
    </row>
    <row r="1026" spans="1:9">
      <c r="A1026" s="128" t="s">
        <v>587</v>
      </c>
      <c r="B1026" s="129" t="s">
        <v>8</v>
      </c>
      <c r="C1026" s="129"/>
      <c r="D1026" s="129"/>
      <c r="E1026" s="129"/>
      <c r="F1026" s="129"/>
      <c r="G1026" s="130"/>
      <c r="H1026" s="129"/>
      <c r="I1026" s="141"/>
    </row>
    <row r="1027" spans="1:9" s="2" customFormat="1">
      <c r="A1027" s="119" t="s">
        <v>588</v>
      </c>
      <c r="B1027" s="120" t="s">
        <v>475</v>
      </c>
      <c r="C1027" s="121" t="s">
        <v>40</v>
      </c>
      <c r="D1027" s="122">
        <v>161.74</v>
      </c>
      <c r="E1027" s="123">
        <v>30.55</v>
      </c>
      <c r="F1027" s="123">
        <v>38.78</v>
      </c>
      <c r="G1027" s="124">
        <v>6272.28</v>
      </c>
      <c r="H1027" s="125"/>
      <c r="I1027" s="126">
        <v>0</v>
      </c>
    </row>
    <row r="1028" spans="1:9" s="2" customFormat="1">
      <c r="A1028" s="119" t="s">
        <v>589</v>
      </c>
      <c r="B1028" s="120" t="s">
        <v>1886</v>
      </c>
      <c r="C1028" s="121" t="s">
        <v>40</v>
      </c>
      <c r="D1028" s="122">
        <v>23.92</v>
      </c>
      <c r="E1028" s="123">
        <v>12.64</v>
      </c>
      <c r="F1028" s="123">
        <v>16.04</v>
      </c>
      <c r="G1028" s="124">
        <v>383.68</v>
      </c>
      <c r="H1028" s="125"/>
      <c r="I1028" s="126">
        <v>0</v>
      </c>
    </row>
    <row r="1029" spans="1:9" s="2" customFormat="1">
      <c r="A1029" s="119" t="s">
        <v>590</v>
      </c>
      <c r="B1029" s="120" t="s">
        <v>1887</v>
      </c>
      <c r="C1029" s="121" t="s">
        <v>28</v>
      </c>
      <c r="D1029" s="122">
        <v>15</v>
      </c>
      <c r="E1029" s="123">
        <v>74.02</v>
      </c>
      <c r="F1029" s="123">
        <v>93.95</v>
      </c>
      <c r="G1029" s="124">
        <v>1409.25</v>
      </c>
      <c r="H1029" s="125"/>
      <c r="I1029" s="126">
        <v>0</v>
      </c>
    </row>
    <row r="1030" spans="1:9" s="2" customFormat="1">
      <c r="A1030" s="119" t="s">
        <v>1894</v>
      </c>
      <c r="B1030" s="120" t="s">
        <v>1888</v>
      </c>
      <c r="C1030" s="121" t="s">
        <v>28</v>
      </c>
      <c r="D1030" s="122">
        <v>17</v>
      </c>
      <c r="E1030" s="123">
        <v>67.22</v>
      </c>
      <c r="F1030" s="123">
        <v>85.32</v>
      </c>
      <c r="G1030" s="124">
        <v>1450.44</v>
      </c>
      <c r="H1030" s="125"/>
      <c r="I1030" s="126">
        <v>0</v>
      </c>
    </row>
    <row r="1031" spans="1:9" s="2" customFormat="1">
      <c r="A1031" s="119" t="s">
        <v>1895</v>
      </c>
      <c r="B1031" s="120" t="s">
        <v>1889</v>
      </c>
      <c r="C1031" s="121" t="s">
        <v>28</v>
      </c>
      <c r="D1031" s="122">
        <v>6</v>
      </c>
      <c r="E1031" s="123">
        <v>74.02</v>
      </c>
      <c r="F1031" s="123">
        <v>93.95</v>
      </c>
      <c r="G1031" s="124">
        <v>563.70000000000005</v>
      </c>
      <c r="H1031" s="125"/>
      <c r="I1031" s="126">
        <v>0</v>
      </c>
    </row>
    <row r="1032" spans="1:9" s="2" customFormat="1">
      <c r="A1032" s="119" t="s">
        <v>1896</v>
      </c>
      <c r="B1032" s="120" t="s">
        <v>1890</v>
      </c>
      <c r="C1032" s="121" t="s">
        <v>28</v>
      </c>
      <c r="D1032" s="122">
        <v>6</v>
      </c>
      <c r="E1032" s="123">
        <v>74.02</v>
      </c>
      <c r="F1032" s="123">
        <v>93.95</v>
      </c>
      <c r="G1032" s="124">
        <v>563.70000000000005</v>
      </c>
      <c r="H1032" s="125"/>
      <c r="I1032" s="126">
        <v>0</v>
      </c>
    </row>
    <row r="1033" spans="1:9" s="2" customFormat="1">
      <c r="A1033" s="119" t="s">
        <v>1897</v>
      </c>
      <c r="B1033" s="120" t="s">
        <v>1891</v>
      </c>
      <c r="C1033" s="121" t="s">
        <v>28</v>
      </c>
      <c r="D1033" s="122">
        <v>1</v>
      </c>
      <c r="E1033" s="123">
        <v>74.02</v>
      </c>
      <c r="F1033" s="123">
        <v>93.95</v>
      </c>
      <c r="G1033" s="124">
        <v>93.95</v>
      </c>
      <c r="H1033" s="125"/>
      <c r="I1033" s="126">
        <v>0</v>
      </c>
    </row>
    <row r="1034" spans="1:9" s="2" customFormat="1">
      <c r="A1034" s="119" t="s">
        <v>1898</v>
      </c>
      <c r="B1034" s="120" t="s">
        <v>1892</v>
      </c>
      <c r="C1034" s="121" t="s">
        <v>28</v>
      </c>
      <c r="D1034" s="122">
        <v>24</v>
      </c>
      <c r="E1034" s="123">
        <v>67.22</v>
      </c>
      <c r="F1034" s="123">
        <v>85.32</v>
      </c>
      <c r="G1034" s="124">
        <v>2047.68</v>
      </c>
      <c r="H1034" s="125"/>
      <c r="I1034" s="126">
        <v>0</v>
      </c>
    </row>
    <row r="1035" spans="1:9" s="2" customFormat="1">
      <c r="A1035" s="119" t="s">
        <v>1899</v>
      </c>
      <c r="B1035" s="120" t="s">
        <v>1893</v>
      </c>
      <c r="C1035" s="121" t="s">
        <v>28</v>
      </c>
      <c r="D1035" s="122">
        <v>30</v>
      </c>
      <c r="E1035" s="123">
        <v>67.22</v>
      </c>
      <c r="F1035" s="123">
        <v>85.32</v>
      </c>
      <c r="G1035" s="124">
        <v>2559.6</v>
      </c>
      <c r="H1035" s="125"/>
      <c r="I1035" s="126">
        <v>0</v>
      </c>
    </row>
    <row r="1036" spans="1:9">
      <c r="A1036" s="128"/>
      <c r="B1036" s="224" t="s">
        <v>36</v>
      </c>
      <c r="C1036" s="224"/>
      <c r="D1036" s="224"/>
      <c r="E1036" s="143"/>
      <c r="F1036" s="143"/>
      <c r="G1036" s="144">
        <v>15344.28</v>
      </c>
      <c r="H1036" s="143"/>
      <c r="I1036" s="145">
        <v>0</v>
      </c>
    </row>
    <row r="1037" spans="1:9">
      <c r="A1037" s="128" t="s">
        <v>591</v>
      </c>
      <c r="B1037" s="129" t="s">
        <v>559</v>
      </c>
      <c r="C1037" s="129"/>
      <c r="D1037" s="129"/>
      <c r="E1037" s="129"/>
      <c r="F1037" s="129"/>
      <c r="G1037" s="130"/>
      <c r="H1037" s="129"/>
      <c r="I1037" s="141"/>
    </row>
    <row r="1038" spans="1:9" s="2" customFormat="1">
      <c r="A1038" s="119" t="s">
        <v>592</v>
      </c>
      <c r="B1038" s="120" t="s">
        <v>559</v>
      </c>
      <c r="C1038" s="121" t="s">
        <v>69</v>
      </c>
      <c r="D1038" s="122">
        <v>41223.839999999997</v>
      </c>
      <c r="E1038" s="123">
        <v>1.53</v>
      </c>
      <c r="F1038" s="123">
        <v>1.94</v>
      </c>
      <c r="G1038" s="124">
        <v>79974.25</v>
      </c>
      <c r="H1038" s="125"/>
      <c r="I1038" s="126">
        <v>0</v>
      </c>
    </row>
    <row r="1039" spans="1:9">
      <c r="A1039" s="128"/>
      <c r="B1039" s="224" t="s">
        <v>36</v>
      </c>
      <c r="C1039" s="224"/>
      <c r="D1039" s="224"/>
      <c r="E1039" s="143"/>
      <c r="F1039" s="143"/>
      <c r="G1039" s="144">
        <v>79974.25</v>
      </c>
      <c r="H1039" s="143"/>
      <c r="I1039" s="145">
        <v>0</v>
      </c>
    </row>
    <row r="1040" spans="1:9">
      <c r="A1040" s="128"/>
      <c r="B1040" s="224" t="s">
        <v>9</v>
      </c>
      <c r="C1040" s="224"/>
      <c r="D1040" s="224"/>
      <c r="E1040" s="143"/>
      <c r="F1040" s="143"/>
      <c r="G1040" s="144">
        <v>95589340.530000001</v>
      </c>
      <c r="H1040" s="143"/>
      <c r="I1040" s="145">
        <v>0</v>
      </c>
    </row>
    <row r="1041" spans="7:7">
      <c r="G1041" s="5"/>
    </row>
    <row r="1042" spans="7:7">
      <c r="G1042" s="5"/>
    </row>
  </sheetData>
  <autoFilter ref="A8:I1041"/>
  <mergeCells count="39">
    <mergeCell ref="A1:D1"/>
    <mergeCell ref="E1:F1"/>
    <mergeCell ref="A2:D2"/>
    <mergeCell ref="B881:D881"/>
    <mergeCell ref="B914:D914"/>
    <mergeCell ref="B17:D17"/>
    <mergeCell ref="B26:D26"/>
    <mergeCell ref="B61:D61"/>
    <mergeCell ref="B75:D75"/>
    <mergeCell ref="B84:D84"/>
    <mergeCell ref="B54:D54"/>
    <mergeCell ref="B254:D254"/>
    <mergeCell ref="B267:D267"/>
    <mergeCell ref="B287:D287"/>
    <mergeCell ref="B95:D95"/>
    <mergeCell ref="B109:D109"/>
    <mergeCell ref="B1036:D1036"/>
    <mergeCell ref="B1039:D1039"/>
    <mergeCell ref="B1040:D1040"/>
    <mergeCell ref="B1025:D1025"/>
    <mergeCell ref="B322:D322"/>
    <mergeCell ref="B331:D331"/>
    <mergeCell ref="B334:D334"/>
    <mergeCell ref="B586:D586"/>
    <mergeCell ref="B772:D772"/>
    <mergeCell ref="A5:A7"/>
    <mergeCell ref="B5:B7"/>
    <mergeCell ref="C5:C7"/>
    <mergeCell ref="D5:D7"/>
    <mergeCell ref="B119:D119"/>
    <mergeCell ref="H5:I5"/>
    <mergeCell ref="E6:G6"/>
    <mergeCell ref="H6:I6"/>
    <mergeCell ref="E5:G5"/>
    <mergeCell ref="B249:D249"/>
    <mergeCell ref="B209:D209"/>
    <mergeCell ref="B204:D204"/>
    <mergeCell ref="B213:D213"/>
    <mergeCell ref="B221:D221"/>
  </mergeCells>
  <phoneticPr fontId="23" type="noConversion"/>
  <printOptions horizontalCentered="1"/>
  <pageMargins left="0.19685039370078741" right="0.19685039370078741" top="0.39370078740157483" bottom="0.39370078740157483" header="0" footer="0"/>
  <pageSetup paperSize="9" scale="93"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BB96"/>
  <sheetViews>
    <sheetView showGridLines="0" zoomScaleSheetLayoutView="100" workbookViewId="0">
      <pane ySplit="4" topLeftCell="A5" activePane="bottomLeft" state="frozen"/>
      <selection activeCell="AB4" sqref="AB4"/>
      <selection pane="bottomLeft" activeCell="AE98" sqref="AE98"/>
    </sheetView>
  </sheetViews>
  <sheetFormatPr defaultRowHeight="12.75"/>
  <cols>
    <col min="1" max="1" width="4.85546875" style="164" bestFit="1" customWidth="1"/>
    <col min="2" max="2" width="43.7109375" style="4" customWidth="1"/>
    <col min="3" max="3" width="11.42578125" style="4" customWidth="1"/>
    <col min="4" max="4" width="10.42578125" style="151" customWidth="1"/>
    <col min="5" max="5" width="10.28515625" style="151" customWidth="1"/>
    <col min="6" max="14" width="10" style="151" bestFit="1" customWidth="1"/>
    <col min="15" max="15" width="10.85546875" style="151" customWidth="1"/>
    <col min="16" max="33" width="10.85546875" style="151" bestFit="1" customWidth="1"/>
    <col min="34" max="34" width="14" style="165" hidden="1" customWidth="1"/>
    <col min="35" max="35" width="9.7109375" style="166" hidden="1" customWidth="1"/>
    <col min="36" max="36" width="14" style="151" hidden="1" customWidth="1"/>
    <col min="37" max="37" width="0" style="151" hidden="1" customWidth="1"/>
    <col min="38" max="16384" width="9.140625" style="151"/>
  </cols>
  <sheetData>
    <row r="1" spans="1:49" ht="15" customHeight="1">
      <c r="A1" s="218" t="s">
        <v>178</v>
      </c>
      <c r="B1" s="218"/>
      <c r="C1" s="219"/>
      <c r="D1" s="170"/>
      <c r="E1" s="170"/>
      <c r="F1" s="170"/>
      <c r="G1" s="170"/>
      <c r="H1" s="170"/>
      <c r="I1" s="170"/>
      <c r="J1" s="170"/>
      <c r="K1" s="171"/>
      <c r="L1" s="170"/>
      <c r="M1" s="170"/>
      <c r="N1" s="170"/>
      <c r="O1" s="170"/>
      <c r="P1" s="170"/>
      <c r="Q1" s="170"/>
      <c r="R1" s="170"/>
      <c r="S1" s="171"/>
      <c r="T1" s="174"/>
      <c r="U1" s="170"/>
      <c r="V1" s="170"/>
      <c r="W1" s="170"/>
      <c r="X1" s="170"/>
      <c r="Y1" s="170"/>
      <c r="Z1" s="170"/>
      <c r="AA1" s="171"/>
      <c r="AB1" s="176"/>
      <c r="AC1" s="218" t="s">
        <v>1867</v>
      </c>
      <c r="AD1" s="218"/>
      <c r="AE1" s="218" t="s">
        <v>746</v>
      </c>
      <c r="AF1" s="218"/>
      <c r="AG1" s="218"/>
      <c r="AH1" s="6"/>
      <c r="AI1" s="7"/>
      <c r="AJ1" s="3"/>
      <c r="AK1" s="3"/>
      <c r="AL1" s="3"/>
      <c r="AM1" s="3"/>
      <c r="AN1" s="3"/>
      <c r="AO1" s="3"/>
      <c r="AP1" s="3"/>
      <c r="AQ1" s="3"/>
      <c r="AR1" s="3"/>
      <c r="AS1" s="3"/>
      <c r="AT1" s="3"/>
      <c r="AU1" s="3"/>
      <c r="AV1" s="3"/>
      <c r="AW1" s="3"/>
    </row>
    <row r="2" spans="1:49" ht="15" customHeight="1">
      <c r="A2" s="218"/>
      <c r="B2" s="218"/>
      <c r="C2" s="219"/>
      <c r="D2" s="172"/>
      <c r="E2" s="172"/>
      <c r="F2" s="172"/>
      <c r="G2" s="172"/>
      <c r="H2" s="172"/>
      <c r="I2" s="172"/>
      <c r="J2" s="172"/>
      <c r="K2" s="173"/>
      <c r="L2" s="172"/>
      <c r="M2" s="172"/>
      <c r="N2" s="172"/>
      <c r="O2" s="172"/>
      <c r="P2" s="172"/>
      <c r="Q2" s="172"/>
      <c r="R2" s="172"/>
      <c r="S2" s="173"/>
      <c r="T2" s="175"/>
      <c r="U2" s="172"/>
      <c r="V2" s="172"/>
      <c r="W2" s="172"/>
      <c r="X2" s="172"/>
      <c r="Y2" s="172"/>
      <c r="Z2" s="172"/>
      <c r="AA2" s="173"/>
      <c r="AB2" s="177"/>
      <c r="AC2" s="218"/>
      <c r="AD2" s="218"/>
      <c r="AE2" s="218"/>
      <c r="AF2" s="218"/>
      <c r="AG2" s="218"/>
      <c r="AH2" s="6"/>
      <c r="AI2" s="7"/>
      <c r="AJ2" s="3"/>
      <c r="AK2" s="3"/>
      <c r="AL2" s="3"/>
      <c r="AM2" s="3"/>
      <c r="AN2" s="3"/>
      <c r="AO2" s="3"/>
      <c r="AP2" s="3"/>
      <c r="AQ2" s="3"/>
      <c r="AR2" s="3"/>
      <c r="AS2" s="3"/>
      <c r="AT2" s="3"/>
      <c r="AU2" s="3"/>
      <c r="AV2" s="3"/>
      <c r="AW2" s="3"/>
    </row>
    <row r="3" spans="1:49" ht="16.5" customHeight="1">
      <c r="A3" s="220" t="s">
        <v>1868</v>
      </c>
      <c r="B3" s="220"/>
      <c r="C3" s="221" t="s">
        <v>179</v>
      </c>
      <c r="D3" s="222"/>
      <c r="E3" s="222"/>
      <c r="F3" s="222"/>
      <c r="G3" s="222"/>
      <c r="H3" s="222"/>
      <c r="I3" s="222"/>
      <c r="J3" s="222"/>
      <c r="K3" s="223"/>
      <c r="L3" s="221" t="s">
        <v>179</v>
      </c>
      <c r="M3" s="222"/>
      <c r="N3" s="222"/>
      <c r="O3" s="222"/>
      <c r="P3" s="222"/>
      <c r="Q3" s="222"/>
      <c r="R3" s="222"/>
      <c r="S3" s="223"/>
      <c r="T3" s="221" t="s">
        <v>179</v>
      </c>
      <c r="U3" s="222"/>
      <c r="V3" s="222"/>
      <c r="W3" s="222"/>
      <c r="X3" s="222"/>
      <c r="Y3" s="222"/>
      <c r="Z3" s="222"/>
      <c r="AA3" s="223"/>
      <c r="AB3" s="221" t="s">
        <v>179</v>
      </c>
      <c r="AC3" s="222"/>
      <c r="AD3" s="222"/>
      <c r="AE3" s="222"/>
      <c r="AF3" s="222"/>
      <c r="AG3" s="223"/>
      <c r="AH3" s="152"/>
      <c r="AI3" s="153"/>
    </row>
    <row r="4" spans="1:49" ht="25.5" customHeight="1">
      <c r="A4" s="178" t="s">
        <v>13</v>
      </c>
      <c r="B4" s="179" t="s">
        <v>180</v>
      </c>
      <c r="C4" s="179" t="s">
        <v>181</v>
      </c>
      <c r="D4" s="180" t="s">
        <v>182</v>
      </c>
      <c r="E4" s="180" t="s">
        <v>183</v>
      </c>
      <c r="F4" s="180" t="s">
        <v>184</v>
      </c>
      <c r="G4" s="180" t="s">
        <v>185</v>
      </c>
      <c r="H4" s="180" t="s">
        <v>186</v>
      </c>
      <c r="I4" s="180" t="s">
        <v>187</v>
      </c>
      <c r="J4" s="180" t="s">
        <v>188</v>
      </c>
      <c r="K4" s="180" t="s">
        <v>189</v>
      </c>
      <c r="L4" s="180" t="s">
        <v>190</v>
      </c>
      <c r="M4" s="180" t="s">
        <v>191</v>
      </c>
      <c r="N4" s="180" t="s">
        <v>192</v>
      </c>
      <c r="O4" s="180" t="s">
        <v>193</v>
      </c>
      <c r="P4" s="180" t="s">
        <v>194</v>
      </c>
      <c r="Q4" s="180" t="s">
        <v>195</v>
      </c>
      <c r="R4" s="180" t="s">
        <v>196</v>
      </c>
      <c r="S4" s="180" t="s">
        <v>197</v>
      </c>
      <c r="T4" s="180" t="s">
        <v>198</v>
      </c>
      <c r="U4" s="180" t="s">
        <v>199</v>
      </c>
      <c r="V4" s="180" t="s">
        <v>200</v>
      </c>
      <c r="W4" s="180" t="s">
        <v>201</v>
      </c>
      <c r="X4" s="180" t="s">
        <v>202</v>
      </c>
      <c r="Y4" s="180" t="s">
        <v>203</v>
      </c>
      <c r="Z4" s="180" t="s">
        <v>204</v>
      </c>
      <c r="AA4" s="180" t="s">
        <v>205</v>
      </c>
      <c r="AB4" s="180" t="s">
        <v>649</v>
      </c>
      <c r="AC4" s="180" t="s">
        <v>650</v>
      </c>
      <c r="AD4" s="180" t="s">
        <v>651</v>
      </c>
      <c r="AE4" s="180" t="s">
        <v>652</v>
      </c>
      <c r="AF4" s="180" t="s">
        <v>653</v>
      </c>
      <c r="AG4" s="180" t="s">
        <v>654</v>
      </c>
      <c r="AH4" s="152"/>
      <c r="AI4" s="153"/>
    </row>
    <row r="5" spans="1:49">
      <c r="A5" s="181" t="str">
        <f>'LIC _ COM BDI'!A9</f>
        <v>01.00</v>
      </c>
      <c r="B5" s="181" t="str">
        <f>'LIC _ COM BDI'!B9</f>
        <v>SERVIÇOS TÉCNICOS</v>
      </c>
      <c r="C5" s="182">
        <f>'LIC _ COM BDI'!G17</f>
        <v>63465</v>
      </c>
      <c r="D5" s="183"/>
      <c r="E5" s="183"/>
      <c r="F5" s="184"/>
      <c r="G5" s="184"/>
      <c r="H5" s="184"/>
      <c r="I5" s="184"/>
      <c r="J5" s="184"/>
      <c r="K5" s="184"/>
      <c r="L5" s="184"/>
      <c r="M5" s="184"/>
      <c r="N5" s="184"/>
      <c r="O5" s="184"/>
      <c r="P5" s="184"/>
      <c r="Q5" s="184"/>
      <c r="R5" s="184"/>
      <c r="S5" s="184"/>
      <c r="T5" s="184"/>
      <c r="U5" s="184"/>
      <c r="V5" s="184"/>
      <c r="W5" s="184"/>
      <c r="X5" s="184">
        <v>0.1</v>
      </c>
      <c r="Y5" s="184">
        <v>0.1</v>
      </c>
      <c r="Z5" s="184">
        <v>0.1</v>
      </c>
      <c r="AA5" s="184">
        <v>0.1</v>
      </c>
      <c r="AB5" s="184">
        <v>0.1</v>
      </c>
      <c r="AC5" s="184">
        <v>0.1</v>
      </c>
      <c r="AD5" s="184">
        <v>0.1</v>
      </c>
      <c r="AE5" s="184">
        <v>0.1</v>
      </c>
      <c r="AF5" s="184">
        <v>0.1</v>
      </c>
      <c r="AG5" s="184">
        <v>0.1</v>
      </c>
      <c r="AH5" s="152">
        <f>SUM(D5:AG5)</f>
        <v>1</v>
      </c>
      <c r="AI5" s="153">
        <f>AH5</f>
        <v>1</v>
      </c>
    </row>
    <row r="6" spans="1:49" ht="12.75" customHeight="1">
      <c r="A6" s="185"/>
      <c r="B6" s="181"/>
      <c r="C6" s="182"/>
      <c r="D6" s="186"/>
      <c r="E6" s="186"/>
      <c r="F6" s="187"/>
      <c r="G6" s="187"/>
      <c r="H6" s="187"/>
      <c r="I6" s="187"/>
      <c r="J6" s="187"/>
      <c r="K6" s="187"/>
      <c r="L6" s="187"/>
      <c r="M6" s="187"/>
      <c r="N6" s="187"/>
      <c r="O6" s="187"/>
      <c r="P6" s="187"/>
      <c r="Q6" s="187"/>
      <c r="R6" s="187"/>
      <c r="S6" s="187"/>
      <c r="T6" s="187"/>
      <c r="U6" s="187"/>
      <c r="V6" s="187"/>
      <c r="W6" s="187"/>
      <c r="X6" s="187">
        <f t="shared" ref="X6:AE6" si="0">PRODUCT(X5,$C$5)</f>
        <v>6346.5</v>
      </c>
      <c r="Y6" s="187">
        <f t="shared" si="0"/>
        <v>6346.5</v>
      </c>
      <c r="Z6" s="187">
        <f t="shared" si="0"/>
        <v>6346.5</v>
      </c>
      <c r="AA6" s="187">
        <f t="shared" si="0"/>
        <v>6346.5</v>
      </c>
      <c r="AB6" s="187">
        <f t="shared" si="0"/>
        <v>6346.5</v>
      </c>
      <c r="AC6" s="187">
        <f t="shared" si="0"/>
        <v>6346.5</v>
      </c>
      <c r="AD6" s="187">
        <f t="shared" si="0"/>
        <v>6346.5</v>
      </c>
      <c r="AE6" s="187">
        <f t="shared" si="0"/>
        <v>6346.5</v>
      </c>
      <c r="AF6" s="187">
        <f>PRODUCT(AF5,$C$5)</f>
        <v>6346.5</v>
      </c>
      <c r="AG6" s="187">
        <f>PRODUCT(AG5,$C$5)</f>
        <v>6346.5</v>
      </c>
      <c r="AH6" s="154">
        <f t="shared" ref="AH6:AH69" si="1">SUM(D6:AG6)</f>
        <v>63465</v>
      </c>
      <c r="AI6" s="153"/>
      <c r="AJ6" s="155">
        <f>AH6-C5</f>
        <v>0</v>
      </c>
    </row>
    <row r="7" spans="1:49" s="157" customFormat="1" ht="12.75" customHeight="1">
      <c r="A7" s="188"/>
      <c r="B7" s="189"/>
      <c r="C7" s="182"/>
      <c r="D7" s="190"/>
      <c r="E7" s="190"/>
      <c r="F7" s="191"/>
      <c r="G7" s="191"/>
      <c r="H7" s="191"/>
      <c r="I7" s="191"/>
      <c r="J7" s="191"/>
      <c r="K7" s="191"/>
      <c r="L7" s="191"/>
      <c r="M7" s="191"/>
      <c r="N7" s="191"/>
      <c r="O7" s="191"/>
      <c r="P7" s="191"/>
      <c r="Q7" s="191"/>
      <c r="R7" s="191"/>
      <c r="S7" s="191"/>
      <c r="T7" s="191"/>
      <c r="U7" s="191"/>
      <c r="V7" s="191"/>
      <c r="W7" s="191"/>
      <c r="X7" s="192"/>
      <c r="Y7" s="192"/>
      <c r="Z7" s="192"/>
      <c r="AA7" s="192"/>
      <c r="AB7" s="192"/>
      <c r="AC7" s="192"/>
      <c r="AD7" s="192"/>
      <c r="AE7" s="192"/>
      <c r="AF7" s="192"/>
      <c r="AG7" s="192"/>
      <c r="AH7" s="152">
        <f t="shared" si="1"/>
        <v>0</v>
      </c>
      <c r="AI7" s="156"/>
    </row>
    <row r="8" spans="1:49" s="157" customFormat="1" ht="12.75" customHeight="1">
      <c r="A8" s="181" t="str">
        <f>'LIC _ COM BDI'!A18</f>
        <v>02.00</v>
      </c>
      <c r="B8" s="181" t="str">
        <f>'LIC _ COM BDI'!B18</f>
        <v>SERVIÇOS PRELIMINARES</v>
      </c>
      <c r="C8" s="182">
        <f>'LIC _ COM BDI'!G26</f>
        <v>608931.83999999997</v>
      </c>
      <c r="D8" s="193">
        <v>0.2</v>
      </c>
      <c r="E8" s="184">
        <v>0.2</v>
      </c>
      <c r="F8" s="184">
        <v>0.3</v>
      </c>
      <c r="G8" s="184">
        <v>0.3</v>
      </c>
      <c r="H8" s="184"/>
      <c r="I8" s="184"/>
      <c r="J8" s="184"/>
      <c r="K8" s="184"/>
      <c r="L8" s="184"/>
      <c r="M8" s="184"/>
      <c r="N8" s="184"/>
      <c r="O8" s="184"/>
      <c r="P8" s="184"/>
      <c r="Q8" s="184"/>
      <c r="R8" s="184"/>
      <c r="S8" s="184"/>
      <c r="T8" s="193"/>
      <c r="U8" s="193"/>
      <c r="V8" s="193"/>
      <c r="W8" s="193"/>
      <c r="X8" s="193"/>
      <c r="Y8" s="193"/>
      <c r="Z8" s="193"/>
      <c r="AA8" s="193"/>
      <c r="AB8" s="193"/>
      <c r="AC8" s="193"/>
      <c r="AD8" s="193"/>
      <c r="AE8" s="193"/>
      <c r="AF8" s="193"/>
      <c r="AG8" s="193"/>
      <c r="AH8" s="152">
        <f t="shared" si="1"/>
        <v>1</v>
      </c>
      <c r="AI8" s="156"/>
    </row>
    <row r="9" spans="1:49" ht="12.75" customHeight="1">
      <c r="A9" s="194"/>
      <c r="B9" s="195"/>
      <c r="C9" s="182"/>
      <c r="D9" s="187">
        <f>PRODUCT(D8,$C$8)</f>
        <v>121786.37</v>
      </c>
      <c r="E9" s="187">
        <f>PRODUCT(E8,$C$8)</f>
        <v>121786.37</v>
      </c>
      <c r="F9" s="187">
        <f>PRODUCT(F8,$C$8)</f>
        <v>182679.55</v>
      </c>
      <c r="G9" s="187">
        <f>PRODUCT(G8,$C$8)</f>
        <v>182679.55</v>
      </c>
      <c r="H9" s="187"/>
      <c r="I9" s="187"/>
      <c r="J9" s="187"/>
      <c r="K9" s="187"/>
      <c r="L9" s="187"/>
      <c r="M9" s="187"/>
      <c r="N9" s="187"/>
      <c r="O9" s="187"/>
      <c r="P9" s="187"/>
      <c r="Q9" s="187"/>
      <c r="R9" s="187"/>
      <c r="S9" s="187"/>
      <c r="T9" s="187"/>
      <c r="U9" s="187"/>
      <c r="V9" s="187"/>
      <c r="W9" s="187"/>
      <c r="X9" s="187"/>
      <c r="Y9" s="187"/>
      <c r="Z9" s="187"/>
      <c r="AA9" s="187"/>
      <c r="AB9" s="187"/>
      <c r="AC9" s="187"/>
      <c r="AD9" s="187"/>
      <c r="AE9" s="187"/>
      <c r="AF9" s="191"/>
      <c r="AG9" s="191"/>
      <c r="AH9" s="154">
        <f>SUM(D9:AG9)</f>
        <v>608931.83999999997</v>
      </c>
      <c r="AI9" s="153"/>
      <c r="AJ9" s="155">
        <f>AH9-C8</f>
        <v>0</v>
      </c>
    </row>
    <row r="10" spans="1:49" ht="12.75" customHeight="1">
      <c r="A10" s="194"/>
      <c r="B10" s="195"/>
      <c r="C10" s="182"/>
      <c r="D10" s="192"/>
      <c r="E10" s="192"/>
      <c r="F10" s="192"/>
      <c r="G10" s="192"/>
      <c r="H10" s="190"/>
      <c r="I10" s="190"/>
      <c r="J10" s="190"/>
      <c r="K10" s="190"/>
      <c r="L10" s="190"/>
      <c r="M10" s="190"/>
      <c r="N10" s="191"/>
      <c r="O10" s="191"/>
      <c r="P10" s="191"/>
      <c r="Q10" s="191"/>
      <c r="R10" s="191"/>
      <c r="S10" s="191"/>
      <c r="T10" s="191"/>
      <c r="U10" s="191"/>
      <c r="V10" s="191"/>
      <c r="W10" s="191"/>
      <c r="X10" s="191"/>
      <c r="Y10" s="191"/>
      <c r="Z10" s="191"/>
      <c r="AA10" s="191"/>
      <c r="AB10" s="191"/>
      <c r="AC10" s="191"/>
      <c r="AD10" s="191"/>
      <c r="AE10" s="191"/>
      <c r="AF10" s="191"/>
      <c r="AG10" s="191"/>
      <c r="AH10" s="152">
        <f t="shared" si="1"/>
        <v>0</v>
      </c>
      <c r="AI10" s="153"/>
    </row>
    <row r="11" spans="1:49" ht="12.75" customHeight="1">
      <c r="A11" s="181" t="str">
        <f>'LIC _ COM BDI'!A27</f>
        <v>03.00</v>
      </c>
      <c r="B11" s="181" t="str">
        <f>'LIC _ COM BDI'!B27</f>
        <v>DEMOLIÇOES E RETIRADAS</v>
      </c>
      <c r="C11" s="182">
        <f>'LIC _ COM BDI'!G54</f>
        <v>2460774.23</v>
      </c>
      <c r="D11" s="193">
        <v>0.15</v>
      </c>
      <c r="E11" s="193">
        <v>0.15</v>
      </c>
      <c r="F11" s="193">
        <v>0.15</v>
      </c>
      <c r="G11" s="193">
        <v>0.15</v>
      </c>
      <c r="H11" s="193">
        <v>0.1</v>
      </c>
      <c r="I11" s="193">
        <v>0.1</v>
      </c>
      <c r="J11" s="193">
        <v>0.1</v>
      </c>
      <c r="K11" s="193">
        <v>0.05</v>
      </c>
      <c r="L11" s="193">
        <v>0.05</v>
      </c>
      <c r="M11" s="196"/>
      <c r="N11" s="184"/>
      <c r="O11" s="184"/>
      <c r="P11" s="184"/>
      <c r="Q11" s="184"/>
      <c r="R11" s="184"/>
      <c r="S11" s="183"/>
      <c r="T11" s="183"/>
      <c r="U11" s="183"/>
      <c r="V11" s="183"/>
      <c r="W11" s="183"/>
      <c r="X11" s="183"/>
      <c r="Y11" s="183"/>
      <c r="Z11" s="183"/>
      <c r="AA11" s="183"/>
      <c r="AB11" s="183"/>
      <c r="AC11" s="184"/>
      <c r="AD11" s="193"/>
      <c r="AE11" s="193"/>
      <c r="AF11" s="193"/>
      <c r="AG11" s="193"/>
      <c r="AH11" s="152">
        <f t="shared" si="1"/>
        <v>1</v>
      </c>
      <c r="AI11" s="153"/>
    </row>
    <row r="12" spans="1:49" ht="12.75" customHeight="1">
      <c r="A12" s="194"/>
      <c r="B12" s="195"/>
      <c r="C12" s="182"/>
      <c r="D12" s="187">
        <f>PRODUCT(D11,$C$11)</f>
        <v>369116.13</v>
      </c>
      <c r="E12" s="187">
        <f t="shared" ref="E12:L12" si="2">PRODUCT(E11,$C$11)</f>
        <v>369116.13</v>
      </c>
      <c r="F12" s="187">
        <f t="shared" si="2"/>
        <v>369116.13</v>
      </c>
      <c r="G12" s="187">
        <f t="shared" si="2"/>
        <v>369116.13</v>
      </c>
      <c r="H12" s="187">
        <f t="shared" si="2"/>
        <v>246077.42</v>
      </c>
      <c r="I12" s="187">
        <f t="shared" si="2"/>
        <v>246077.42</v>
      </c>
      <c r="J12" s="187">
        <f t="shared" si="2"/>
        <v>246077.42</v>
      </c>
      <c r="K12" s="187">
        <f t="shared" si="2"/>
        <v>123038.71</v>
      </c>
      <c r="L12" s="187">
        <f t="shared" si="2"/>
        <v>123038.71</v>
      </c>
      <c r="M12" s="187"/>
      <c r="N12" s="187"/>
      <c r="O12" s="187"/>
      <c r="P12" s="187"/>
      <c r="Q12" s="187"/>
      <c r="R12" s="187"/>
      <c r="S12" s="186"/>
      <c r="T12" s="186"/>
      <c r="U12" s="186"/>
      <c r="V12" s="186"/>
      <c r="W12" s="186"/>
      <c r="X12" s="186"/>
      <c r="Y12" s="186"/>
      <c r="Z12" s="186"/>
      <c r="AA12" s="186"/>
      <c r="AB12" s="186"/>
      <c r="AC12" s="197"/>
      <c r="AD12" s="197"/>
      <c r="AE12" s="197"/>
      <c r="AF12" s="197"/>
      <c r="AG12" s="191"/>
      <c r="AH12" s="154">
        <f>SUM(D12:AG12)</f>
        <v>2460774.2000000002</v>
      </c>
      <c r="AI12" s="153"/>
      <c r="AJ12" s="155">
        <f>AH12-C11</f>
        <v>-0.03</v>
      </c>
    </row>
    <row r="13" spans="1:49" ht="12.75" customHeight="1">
      <c r="A13" s="194"/>
      <c r="B13" s="195"/>
      <c r="C13" s="182"/>
      <c r="D13" s="192"/>
      <c r="E13" s="192"/>
      <c r="F13" s="192"/>
      <c r="G13" s="192"/>
      <c r="H13" s="192"/>
      <c r="I13" s="192"/>
      <c r="J13" s="192"/>
      <c r="K13" s="192"/>
      <c r="L13" s="192"/>
      <c r="M13" s="191"/>
      <c r="N13" s="191"/>
      <c r="O13" s="191"/>
      <c r="P13" s="191"/>
      <c r="Q13" s="191"/>
      <c r="R13" s="191"/>
      <c r="S13" s="190"/>
      <c r="T13" s="190"/>
      <c r="U13" s="190"/>
      <c r="V13" s="190"/>
      <c r="W13" s="190"/>
      <c r="X13" s="190"/>
      <c r="Y13" s="190"/>
      <c r="Z13" s="190"/>
      <c r="AA13" s="190"/>
      <c r="AB13" s="190"/>
      <c r="AC13" s="191"/>
      <c r="AD13" s="191"/>
      <c r="AE13" s="191"/>
      <c r="AF13" s="191"/>
      <c r="AG13" s="191"/>
      <c r="AH13" s="152">
        <f t="shared" si="1"/>
        <v>0</v>
      </c>
      <c r="AI13" s="153"/>
    </row>
    <row r="14" spans="1:49">
      <c r="A14" s="181" t="str">
        <f>'LIC _ COM BDI'!A55</f>
        <v>04.00</v>
      </c>
      <c r="B14" s="181" t="str">
        <f>'LIC _ COM BDI'!B55</f>
        <v>MÁQUINAS E FERRAMENTAS</v>
      </c>
      <c r="C14" s="182">
        <f>'LIC _ COM BDI'!G61</f>
        <v>1285572.51</v>
      </c>
      <c r="D14" s="184">
        <v>3.4000000000000002E-2</v>
      </c>
      <c r="E14" s="184">
        <v>3.3500000000000002E-2</v>
      </c>
      <c r="F14" s="184">
        <v>3.3399999999999999E-2</v>
      </c>
      <c r="G14" s="184">
        <v>3.3300000000000003E-2</v>
      </c>
      <c r="H14" s="184">
        <v>3.3300000000000003E-2</v>
      </c>
      <c r="I14" s="184">
        <v>3.3300000000000003E-2</v>
      </c>
      <c r="J14" s="184">
        <v>3.3300000000000003E-2</v>
      </c>
      <c r="K14" s="184">
        <v>3.3300000000000003E-2</v>
      </c>
      <c r="L14" s="184">
        <v>3.3300000000000003E-2</v>
      </c>
      <c r="M14" s="184">
        <v>3.3300000000000003E-2</v>
      </c>
      <c r="N14" s="184">
        <v>3.3300000000000003E-2</v>
      </c>
      <c r="O14" s="184">
        <v>3.3300000000000003E-2</v>
      </c>
      <c r="P14" s="184">
        <v>3.3300000000000003E-2</v>
      </c>
      <c r="Q14" s="184">
        <v>3.3300000000000003E-2</v>
      </c>
      <c r="R14" s="184">
        <v>3.3300000000000003E-2</v>
      </c>
      <c r="S14" s="184">
        <v>3.3300000000000003E-2</v>
      </c>
      <c r="T14" s="184">
        <v>3.3300000000000003E-2</v>
      </c>
      <c r="U14" s="184">
        <v>3.3300000000000003E-2</v>
      </c>
      <c r="V14" s="184">
        <v>3.3300000000000003E-2</v>
      </c>
      <c r="W14" s="184">
        <v>3.3300000000000003E-2</v>
      </c>
      <c r="X14" s="184">
        <v>3.3300000000000003E-2</v>
      </c>
      <c r="Y14" s="184">
        <v>3.3300000000000003E-2</v>
      </c>
      <c r="Z14" s="184">
        <v>3.3300000000000003E-2</v>
      </c>
      <c r="AA14" s="184">
        <v>3.3300000000000003E-2</v>
      </c>
      <c r="AB14" s="184">
        <v>3.3300000000000003E-2</v>
      </c>
      <c r="AC14" s="184">
        <v>3.3300000000000003E-2</v>
      </c>
      <c r="AD14" s="184">
        <v>3.3300000000000003E-2</v>
      </c>
      <c r="AE14" s="184">
        <v>3.3300000000000003E-2</v>
      </c>
      <c r="AF14" s="184">
        <v>3.3300000000000003E-2</v>
      </c>
      <c r="AG14" s="184">
        <v>3.3300000000000003E-2</v>
      </c>
      <c r="AH14" s="152">
        <f t="shared" si="1"/>
        <v>1</v>
      </c>
      <c r="AI14" s="153">
        <f>SUM(D14:AG14)</f>
        <v>1</v>
      </c>
    </row>
    <row r="15" spans="1:49" ht="12.75" customHeight="1">
      <c r="A15" s="194"/>
      <c r="B15" s="195"/>
      <c r="C15" s="182"/>
      <c r="D15" s="187">
        <f t="shared" ref="D15:AG15" si="3">PRODUCT(D14,$C$14)</f>
        <v>43709.47</v>
      </c>
      <c r="E15" s="187">
        <f t="shared" si="3"/>
        <v>43066.68</v>
      </c>
      <c r="F15" s="187">
        <f t="shared" si="3"/>
        <v>42938.12</v>
      </c>
      <c r="G15" s="187">
        <f t="shared" si="3"/>
        <v>42809.56</v>
      </c>
      <c r="H15" s="187">
        <f t="shared" si="3"/>
        <v>42809.56</v>
      </c>
      <c r="I15" s="187">
        <f t="shared" si="3"/>
        <v>42809.56</v>
      </c>
      <c r="J15" s="187">
        <f t="shared" si="3"/>
        <v>42809.56</v>
      </c>
      <c r="K15" s="187">
        <f t="shared" si="3"/>
        <v>42809.56</v>
      </c>
      <c r="L15" s="187">
        <f t="shared" si="3"/>
        <v>42809.56</v>
      </c>
      <c r="M15" s="187">
        <f t="shared" si="3"/>
        <v>42809.56</v>
      </c>
      <c r="N15" s="187">
        <f t="shared" si="3"/>
        <v>42809.56</v>
      </c>
      <c r="O15" s="187">
        <f t="shared" si="3"/>
        <v>42809.56</v>
      </c>
      <c r="P15" s="187">
        <f t="shared" si="3"/>
        <v>42809.56</v>
      </c>
      <c r="Q15" s="187">
        <f t="shared" si="3"/>
        <v>42809.56</v>
      </c>
      <c r="R15" s="187">
        <f t="shared" si="3"/>
        <v>42809.56</v>
      </c>
      <c r="S15" s="187">
        <f t="shared" si="3"/>
        <v>42809.56</v>
      </c>
      <c r="T15" s="187">
        <f t="shared" si="3"/>
        <v>42809.56</v>
      </c>
      <c r="U15" s="187">
        <f t="shared" si="3"/>
        <v>42809.56</v>
      </c>
      <c r="V15" s="187">
        <f t="shared" si="3"/>
        <v>42809.56</v>
      </c>
      <c r="W15" s="187">
        <f t="shared" si="3"/>
        <v>42809.56</v>
      </c>
      <c r="X15" s="187">
        <f t="shared" si="3"/>
        <v>42809.56</v>
      </c>
      <c r="Y15" s="187">
        <f t="shared" si="3"/>
        <v>42809.56</v>
      </c>
      <c r="Z15" s="187">
        <f t="shared" si="3"/>
        <v>42809.56</v>
      </c>
      <c r="AA15" s="187">
        <f t="shared" si="3"/>
        <v>42809.56</v>
      </c>
      <c r="AB15" s="187">
        <f t="shared" si="3"/>
        <v>42809.56</v>
      </c>
      <c r="AC15" s="187">
        <f t="shared" si="3"/>
        <v>42809.56</v>
      </c>
      <c r="AD15" s="187">
        <f t="shared" si="3"/>
        <v>42809.56</v>
      </c>
      <c r="AE15" s="187">
        <f t="shared" si="3"/>
        <v>42809.56</v>
      </c>
      <c r="AF15" s="187">
        <f t="shared" si="3"/>
        <v>42809.56</v>
      </c>
      <c r="AG15" s="187">
        <f t="shared" si="3"/>
        <v>42809.56</v>
      </c>
      <c r="AH15" s="154">
        <f t="shared" si="1"/>
        <v>1285572.3899999999</v>
      </c>
      <c r="AI15" s="153"/>
      <c r="AJ15" s="155">
        <f>AH15-C14</f>
        <v>-0.12</v>
      </c>
    </row>
    <row r="16" spans="1:49" ht="12.75" customHeight="1">
      <c r="A16" s="194"/>
      <c r="B16" s="195"/>
      <c r="C16" s="18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52">
        <f t="shared" si="1"/>
        <v>0</v>
      </c>
      <c r="AI16" s="153"/>
    </row>
    <row r="17" spans="1:54">
      <c r="A17" s="181" t="str">
        <f>'LIC _ COM BDI'!A62</f>
        <v>05.00</v>
      </c>
      <c r="B17" s="181" t="str">
        <f>'LIC _ COM BDI'!B62</f>
        <v>ADMINISTRAÇÃO DA OBRA E DESPESAS GERAIS</v>
      </c>
      <c r="C17" s="182">
        <f>'LIC _ COM BDI'!G75</f>
        <v>4573560.2</v>
      </c>
      <c r="D17" s="193">
        <v>0.02</v>
      </c>
      <c r="E17" s="193">
        <v>0.02</v>
      </c>
      <c r="F17" s="193">
        <v>0.02</v>
      </c>
      <c r="G17" s="193">
        <v>0.02</v>
      </c>
      <c r="H17" s="193">
        <v>0.02</v>
      </c>
      <c r="I17" s="193">
        <v>0.02</v>
      </c>
      <c r="J17" s="193">
        <v>0.02</v>
      </c>
      <c r="K17" s="193">
        <v>0.03</v>
      </c>
      <c r="L17" s="193">
        <v>0.03</v>
      </c>
      <c r="M17" s="193">
        <v>0.03</v>
      </c>
      <c r="N17" s="193">
        <v>0.03</v>
      </c>
      <c r="O17" s="193">
        <v>0.04</v>
      </c>
      <c r="P17" s="193">
        <v>0.04</v>
      </c>
      <c r="Q17" s="193">
        <v>0.05</v>
      </c>
      <c r="R17" s="193">
        <v>0.05</v>
      </c>
      <c r="S17" s="193">
        <v>0.06</v>
      </c>
      <c r="T17" s="193">
        <v>0.06</v>
      </c>
      <c r="U17" s="193">
        <v>0.06</v>
      </c>
      <c r="V17" s="184">
        <v>0.06</v>
      </c>
      <c r="W17" s="184">
        <v>0.05</v>
      </c>
      <c r="X17" s="184">
        <v>0.04</v>
      </c>
      <c r="Y17" s="184">
        <v>0.04</v>
      </c>
      <c r="Z17" s="184">
        <v>0.03</v>
      </c>
      <c r="AA17" s="184">
        <v>0.03</v>
      </c>
      <c r="AB17" s="184">
        <v>0.03</v>
      </c>
      <c r="AC17" s="184">
        <v>0.02</v>
      </c>
      <c r="AD17" s="184">
        <v>0.02</v>
      </c>
      <c r="AE17" s="184">
        <v>0.02</v>
      </c>
      <c r="AF17" s="184">
        <v>0.02</v>
      </c>
      <c r="AG17" s="184">
        <v>0.02</v>
      </c>
      <c r="AH17" s="152">
        <f t="shared" si="1"/>
        <v>1</v>
      </c>
      <c r="AI17" s="153">
        <f>SUM(D17:AG17)</f>
        <v>1</v>
      </c>
    </row>
    <row r="18" spans="1:54" ht="12.75" customHeight="1">
      <c r="A18" s="188"/>
      <c r="B18" s="169"/>
      <c r="C18" s="182"/>
      <c r="D18" s="187">
        <f>PRODUCT(D17,$C$17)</f>
        <v>91471.2</v>
      </c>
      <c r="E18" s="187">
        <f>PRODUCT(E17,$C$17)</f>
        <v>91471.2</v>
      </c>
      <c r="F18" s="187">
        <f t="shared" ref="F18:AG18" si="4">PRODUCT(F17,$C$17)</f>
        <v>91471.2</v>
      </c>
      <c r="G18" s="187">
        <f t="shared" si="4"/>
        <v>91471.2</v>
      </c>
      <c r="H18" s="187">
        <f t="shared" si="4"/>
        <v>91471.2</v>
      </c>
      <c r="I18" s="187">
        <f t="shared" si="4"/>
        <v>91471.2</v>
      </c>
      <c r="J18" s="187">
        <f t="shared" si="4"/>
        <v>91471.2</v>
      </c>
      <c r="K18" s="187">
        <f t="shared" si="4"/>
        <v>137206.81</v>
      </c>
      <c r="L18" s="187">
        <f t="shared" si="4"/>
        <v>137206.81</v>
      </c>
      <c r="M18" s="187">
        <f t="shared" si="4"/>
        <v>137206.81</v>
      </c>
      <c r="N18" s="187">
        <f t="shared" si="4"/>
        <v>137206.81</v>
      </c>
      <c r="O18" s="187">
        <f t="shared" si="4"/>
        <v>182942.41</v>
      </c>
      <c r="P18" s="187">
        <f t="shared" si="4"/>
        <v>182942.41</v>
      </c>
      <c r="Q18" s="187">
        <f t="shared" si="4"/>
        <v>228678.01</v>
      </c>
      <c r="R18" s="187">
        <f t="shared" si="4"/>
        <v>228678.01</v>
      </c>
      <c r="S18" s="187">
        <f t="shared" si="4"/>
        <v>274413.61</v>
      </c>
      <c r="T18" s="187">
        <f t="shared" si="4"/>
        <v>274413.61</v>
      </c>
      <c r="U18" s="187">
        <f t="shared" si="4"/>
        <v>274413.61</v>
      </c>
      <c r="V18" s="187">
        <f t="shared" si="4"/>
        <v>274413.61</v>
      </c>
      <c r="W18" s="187">
        <f t="shared" si="4"/>
        <v>228678.01</v>
      </c>
      <c r="X18" s="187">
        <f t="shared" si="4"/>
        <v>182942.41</v>
      </c>
      <c r="Y18" s="187">
        <f t="shared" si="4"/>
        <v>182942.41</v>
      </c>
      <c r="Z18" s="187">
        <f t="shared" si="4"/>
        <v>137206.81</v>
      </c>
      <c r="AA18" s="187">
        <f t="shared" si="4"/>
        <v>137206.81</v>
      </c>
      <c r="AB18" s="187">
        <f t="shared" si="4"/>
        <v>137206.81</v>
      </c>
      <c r="AC18" s="187">
        <f t="shared" si="4"/>
        <v>91471.2</v>
      </c>
      <c r="AD18" s="187">
        <f t="shared" si="4"/>
        <v>91471.2</v>
      </c>
      <c r="AE18" s="187">
        <f t="shared" si="4"/>
        <v>91471.2</v>
      </c>
      <c r="AF18" s="187">
        <f t="shared" si="4"/>
        <v>91471.2</v>
      </c>
      <c r="AG18" s="187">
        <f t="shared" si="4"/>
        <v>91471.2</v>
      </c>
      <c r="AH18" s="154">
        <f t="shared" si="1"/>
        <v>4573560.18</v>
      </c>
      <c r="AI18" s="153"/>
      <c r="AJ18" s="155">
        <f>AH18-C17</f>
        <v>-0.02</v>
      </c>
    </row>
    <row r="19" spans="1:54" ht="12.75" customHeight="1">
      <c r="A19" s="194"/>
      <c r="B19" s="195"/>
      <c r="C19" s="18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52">
        <f t="shared" si="1"/>
        <v>0</v>
      </c>
      <c r="AI19" s="153"/>
    </row>
    <row r="20" spans="1:54" ht="12.75" customHeight="1">
      <c r="A20" s="181" t="str">
        <f>'LIC _ COM BDI'!A76</f>
        <v>06.00</v>
      </c>
      <c r="B20" s="181" t="str">
        <f>'LIC _ COM BDI'!B76</f>
        <v>TERRAPLENAGEM</v>
      </c>
      <c r="C20" s="182">
        <f>'LIC _ COM BDI'!G84</f>
        <v>224366.95</v>
      </c>
      <c r="D20" s="184"/>
      <c r="E20" s="184"/>
      <c r="F20" s="184"/>
      <c r="G20" s="184">
        <v>0.5</v>
      </c>
      <c r="H20" s="184">
        <v>0.25</v>
      </c>
      <c r="I20" s="184">
        <v>0.25</v>
      </c>
      <c r="J20" s="184"/>
      <c r="K20" s="184"/>
      <c r="L20" s="184"/>
      <c r="M20" s="184"/>
      <c r="N20" s="184"/>
      <c r="O20" s="184"/>
      <c r="P20" s="197"/>
      <c r="Q20" s="197"/>
      <c r="R20" s="196"/>
      <c r="S20" s="196"/>
      <c r="T20" s="196"/>
      <c r="U20" s="196"/>
      <c r="V20" s="196"/>
      <c r="W20" s="196"/>
      <c r="X20" s="196"/>
      <c r="Y20" s="196"/>
      <c r="Z20" s="196"/>
      <c r="AA20" s="196"/>
      <c r="AB20" s="184"/>
      <c r="AC20" s="184"/>
      <c r="AD20" s="184"/>
      <c r="AE20" s="184"/>
      <c r="AF20" s="193"/>
      <c r="AG20" s="193"/>
      <c r="AH20" s="152">
        <f t="shared" si="1"/>
        <v>1</v>
      </c>
      <c r="AI20" s="153">
        <f>SUM(D20:AG20)</f>
        <v>1</v>
      </c>
    </row>
    <row r="21" spans="1:54" ht="12.75" customHeight="1">
      <c r="A21" s="185"/>
      <c r="B21" s="181"/>
      <c r="C21" s="182"/>
      <c r="D21" s="187"/>
      <c r="E21" s="187"/>
      <c r="F21" s="187"/>
      <c r="G21" s="187">
        <f t="shared" ref="G21:I21" si="5">PRODUCT(G20,$C$20)</f>
        <v>112183.48</v>
      </c>
      <c r="H21" s="187">
        <f t="shared" si="5"/>
        <v>56091.74</v>
      </c>
      <c r="I21" s="187">
        <f t="shared" si="5"/>
        <v>56091.74</v>
      </c>
      <c r="J21" s="187"/>
      <c r="K21" s="187"/>
      <c r="L21" s="187"/>
      <c r="M21" s="187"/>
      <c r="N21" s="187"/>
      <c r="O21" s="187"/>
      <c r="P21" s="197"/>
      <c r="Q21" s="197"/>
      <c r="R21" s="187"/>
      <c r="S21" s="187"/>
      <c r="T21" s="187"/>
      <c r="U21" s="187"/>
      <c r="V21" s="187"/>
      <c r="W21" s="187"/>
      <c r="X21" s="187"/>
      <c r="Y21" s="187"/>
      <c r="Z21" s="187"/>
      <c r="AA21" s="187"/>
      <c r="AB21" s="187"/>
      <c r="AC21" s="187"/>
      <c r="AD21" s="187"/>
      <c r="AE21" s="187"/>
      <c r="AF21" s="197"/>
      <c r="AG21" s="197"/>
      <c r="AH21" s="154">
        <f t="shared" si="1"/>
        <v>224366.96</v>
      </c>
      <c r="AI21" s="153"/>
      <c r="AJ21" s="155">
        <f>AH21-C20</f>
        <v>0.01</v>
      </c>
    </row>
    <row r="22" spans="1:54" ht="12.75" customHeight="1">
      <c r="A22" s="194"/>
      <c r="B22" s="195"/>
      <c r="C22" s="182"/>
      <c r="D22" s="191"/>
      <c r="E22" s="191"/>
      <c r="F22" s="191"/>
      <c r="G22" s="192"/>
      <c r="H22" s="192"/>
      <c r="I22" s="192"/>
      <c r="J22" s="190"/>
      <c r="K22" s="190"/>
      <c r="L22" s="190"/>
      <c r="M22" s="190"/>
      <c r="N22" s="190"/>
      <c r="O22" s="190"/>
      <c r="P22" s="197"/>
      <c r="Q22" s="197"/>
      <c r="R22" s="197"/>
      <c r="S22" s="197"/>
      <c r="T22" s="197"/>
      <c r="U22" s="197"/>
      <c r="V22" s="197"/>
      <c r="W22" s="197"/>
      <c r="X22" s="197"/>
      <c r="Y22" s="197"/>
      <c r="Z22" s="197"/>
      <c r="AA22" s="197"/>
      <c r="AB22" s="191"/>
      <c r="AC22" s="191"/>
      <c r="AD22" s="191"/>
      <c r="AE22" s="191"/>
      <c r="AF22" s="197"/>
      <c r="AG22" s="197"/>
      <c r="AH22" s="152">
        <f t="shared" si="1"/>
        <v>0</v>
      </c>
      <c r="AI22" s="153"/>
    </row>
    <row r="23" spans="1:54">
      <c r="A23" s="181" t="str">
        <f>'LIC _ COM BDI'!A85</f>
        <v>07.00</v>
      </c>
      <c r="B23" s="181" t="str">
        <f>'LIC _ COM BDI'!B85</f>
        <v>INFRAESTRUTURA E OBRAS COMPLEMENTARES</v>
      </c>
      <c r="C23" s="182">
        <f>'LIC _ COM BDI'!G95</f>
        <v>1162752.25</v>
      </c>
      <c r="D23" s="184"/>
      <c r="E23" s="184"/>
      <c r="F23" s="184">
        <v>0.25</v>
      </c>
      <c r="G23" s="184">
        <v>0.25</v>
      </c>
      <c r="H23" s="184">
        <v>0.25</v>
      </c>
      <c r="I23" s="184">
        <v>0.25</v>
      </c>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52">
        <f t="shared" si="1"/>
        <v>1</v>
      </c>
      <c r="AI23" s="153">
        <f>SUM(D23:AG23)</f>
        <v>1</v>
      </c>
    </row>
    <row r="24" spans="1:54" ht="12.75" customHeight="1">
      <c r="A24" s="194"/>
      <c r="B24" s="195"/>
      <c r="C24" s="182"/>
      <c r="D24" s="187"/>
      <c r="E24" s="187"/>
      <c r="F24" s="187">
        <f>PRODUCT(F23,$C$23)</f>
        <v>290688.06</v>
      </c>
      <c r="G24" s="187">
        <f>PRODUCT(G23,$C$23)</f>
        <v>290688.06</v>
      </c>
      <c r="H24" s="187">
        <f t="shared" ref="H24:I24" si="6">PRODUCT(H23,$C$23)</f>
        <v>290688.06</v>
      </c>
      <c r="I24" s="187">
        <f t="shared" si="6"/>
        <v>290688.06</v>
      </c>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54">
        <f t="shared" si="1"/>
        <v>1162752.24</v>
      </c>
      <c r="AI24" s="153"/>
      <c r="AJ24" s="155">
        <f>AH24-C23</f>
        <v>-0.01</v>
      </c>
    </row>
    <row r="25" spans="1:54" ht="12.75" customHeight="1">
      <c r="A25" s="194"/>
      <c r="B25" s="195"/>
      <c r="C25" s="182"/>
      <c r="D25" s="191"/>
      <c r="E25" s="191"/>
      <c r="F25" s="192"/>
      <c r="G25" s="192"/>
      <c r="H25" s="192"/>
      <c r="I25" s="192"/>
      <c r="J25" s="191"/>
      <c r="K25" s="191"/>
      <c r="L25" s="191"/>
      <c r="M25" s="191"/>
      <c r="N25" s="190"/>
      <c r="O25" s="190"/>
      <c r="P25" s="190"/>
      <c r="Q25" s="191"/>
      <c r="R25" s="191"/>
      <c r="S25" s="191"/>
      <c r="T25" s="191"/>
      <c r="U25" s="191"/>
      <c r="V25" s="191"/>
      <c r="W25" s="191"/>
      <c r="X25" s="191"/>
      <c r="Y25" s="191"/>
      <c r="Z25" s="191"/>
      <c r="AA25" s="191"/>
      <c r="AB25" s="191"/>
      <c r="AC25" s="191"/>
      <c r="AD25" s="191"/>
      <c r="AE25" s="191"/>
      <c r="AF25" s="191"/>
      <c r="AG25" s="191"/>
      <c r="AH25" s="152">
        <f t="shared" si="1"/>
        <v>0</v>
      </c>
      <c r="AI25" s="153"/>
    </row>
    <row r="26" spans="1:54" ht="12.75" customHeight="1">
      <c r="A26" s="181" t="str">
        <f>'LIC _ COM BDI'!A96</f>
        <v>08.00</v>
      </c>
      <c r="B26" s="181" t="str">
        <f>'LIC _ COM BDI'!B96</f>
        <v>ESTRUTURA</v>
      </c>
      <c r="C26" s="182">
        <f>'LIC _ COM BDI'!G109</f>
        <v>2169278.9900000002</v>
      </c>
      <c r="D26" s="197"/>
      <c r="E26" s="197"/>
      <c r="F26" s="197"/>
      <c r="G26" s="197"/>
      <c r="H26" s="197"/>
      <c r="I26" s="184">
        <v>0.05</v>
      </c>
      <c r="J26" s="184">
        <v>0.05</v>
      </c>
      <c r="K26" s="184">
        <v>0.1</v>
      </c>
      <c r="L26" s="184">
        <v>0.1</v>
      </c>
      <c r="M26" s="184">
        <v>0.15</v>
      </c>
      <c r="N26" s="184">
        <v>0.15</v>
      </c>
      <c r="O26" s="184">
        <v>0.15</v>
      </c>
      <c r="P26" s="184">
        <v>0.15</v>
      </c>
      <c r="Q26" s="184">
        <v>0.1</v>
      </c>
      <c r="R26" s="184"/>
      <c r="S26" s="184">
        <v>0</v>
      </c>
      <c r="T26" s="184">
        <v>0</v>
      </c>
      <c r="U26" s="184">
        <v>0</v>
      </c>
      <c r="V26" s="184"/>
      <c r="W26" s="184"/>
      <c r="X26" s="184"/>
      <c r="Y26" s="184"/>
      <c r="Z26" s="184"/>
      <c r="AA26" s="184"/>
      <c r="AB26" s="184"/>
      <c r="AC26" s="184"/>
      <c r="AD26" s="184"/>
      <c r="AE26" s="184"/>
      <c r="AF26" s="184"/>
      <c r="AG26" s="184"/>
      <c r="AH26" s="152">
        <f t="shared" si="1"/>
        <v>1</v>
      </c>
      <c r="AI26" s="153">
        <f>SUM(D26:AG26)</f>
        <v>1</v>
      </c>
    </row>
    <row r="27" spans="1:54" ht="12.75" customHeight="1">
      <c r="A27" s="194"/>
      <c r="B27" s="195"/>
      <c r="C27" s="182"/>
      <c r="D27" s="197"/>
      <c r="E27" s="197"/>
      <c r="F27" s="197"/>
      <c r="G27" s="197"/>
      <c r="H27" s="197"/>
      <c r="I27" s="187">
        <f t="shared" ref="I27:J27" si="7">PRODUCT(I26,$C$26)</f>
        <v>108463.95</v>
      </c>
      <c r="J27" s="187">
        <f t="shared" si="7"/>
        <v>108463.95</v>
      </c>
      <c r="K27" s="187">
        <f t="shared" ref="K27:N27" si="8">PRODUCT(K26,$C$26)</f>
        <v>216927.9</v>
      </c>
      <c r="L27" s="187">
        <f t="shared" si="8"/>
        <v>216927.9</v>
      </c>
      <c r="M27" s="187">
        <f t="shared" si="8"/>
        <v>325391.84999999998</v>
      </c>
      <c r="N27" s="187">
        <f t="shared" si="8"/>
        <v>325391.84999999998</v>
      </c>
      <c r="O27" s="187">
        <f t="shared" ref="O27:U27" si="9">PRODUCT(O26,$C$26)</f>
        <v>325391.84999999998</v>
      </c>
      <c r="P27" s="187">
        <f t="shared" si="9"/>
        <v>325391.84999999998</v>
      </c>
      <c r="Q27" s="187">
        <f t="shared" si="9"/>
        <v>216927.9</v>
      </c>
      <c r="R27" s="187"/>
      <c r="S27" s="187">
        <f t="shared" si="9"/>
        <v>0</v>
      </c>
      <c r="T27" s="187">
        <f t="shared" si="9"/>
        <v>0</v>
      </c>
      <c r="U27" s="187">
        <f t="shared" si="9"/>
        <v>0</v>
      </c>
      <c r="V27" s="187"/>
      <c r="W27" s="187"/>
      <c r="X27" s="187"/>
      <c r="Y27" s="187"/>
      <c r="Z27" s="187"/>
      <c r="AA27" s="187"/>
      <c r="AB27" s="187"/>
      <c r="AC27" s="187"/>
      <c r="AD27" s="187"/>
      <c r="AE27" s="187"/>
      <c r="AF27" s="187"/>
      <c r="AG27" s="187"/>
      <c r="AH27" s="154">
        <f t="shared" si="1"/>
        <v>2169279</v>
      </c>
      <c r="AI27" s="153"/>
      <c r="AJ27" s="155">
        <f>AH27-C26</f>
        <v>0.01</v>
      </c>
    </row>
    <row r="28" spans="1:54" ht="12.75" customHeight="1">
      <c r="A28" s="194"/>
      <c r="B28" s="195"/>
      <c r="C28" s="182"/>
      <c r="D28" s="197"/>
      <c r="E28" s="197"/>
      <c r="F28" s="197"/>
      <c r="G28" s="197"/>
      <c r="H28" s="197"/>
      <c r="I28" s="192"/>
      <c r="J28" s="192"/>
      <c r="K28" s="192"/>
      <c r="L28" s="192"/>
      <c r="M28" s="192"/>
      <c r="N28" s="192"/>
      <c r="O28" s="192"/>
      <c r="P28" s="192"/>
      <c r="Q28" s="192"/>
      <c r="R28" s="190"/>
      <c r="S28" s="190"/>
      <c r="T28" s="190"/>
      <c r="U28" s="190"/>
      <c r="V28" s="191"/>
      <c r="W28" s="191"/>
      <c r="X28" s="191"/>
      <c r="Y28" s="191"/>
      <c r="Z28" s="191"/>
      <c r="AA28" s="191"/>
      <c r="AB28" s="191"/>
      <c r="AC28" s="191"/>
      <c r="AD28" s="191"/>
      <c r="AE28" s="190"/>
      <c r="AF28" s="191"/>
      <c r="AG28" s="191"/>
      <c r="AH28" s="152">
        <f t="shared" si="1"/>
        <v>0</v>
      </c>
      <c r="AI28" s="153"/>
    </row>
    <row r="29" spans="1:54" ht="12.75" customHeight="1">
      <c r="A29" s="181" t="str">
        <f>'LIC _ COM BDI'!A110</f>
        <v>09.00</v>
      </c>
      <c r="B29" s="181" t="str">
        <f>'LIC _ COM BDI'!B110</f>
        <v>ALVENARIA/DIVISORIAS</v>
      </c>
      <c r="C29" s="182">
        <f>'LIC _ COM BDI'!G119</f>
        <v>2659386.79</v>
      </c>
      <c r="D29" s="197"/>
      <c r="E29" s="197"/>
      <c r="F29" s="197"/>
      <c r="G29" s="197"/>
      <c r="H29" s="197"/>
      <c r="I29" s="197"/>
      <c r="J29" s="184">
        <v>0.1</v>
      </c>
      <c r="K29" s="184">
        <v>0.1</v>
      </c>
      <c r="L29" s="184">
        <v>0.1</v>
      </c>
      <c r="M29" s="184">
        <v>0.1</v>
      </c>
      <c r="N29" s="184">
        <v>0.1</v>
      </c>
      <c r="O29" s="184">
        <v>0.1</v>
      </c>
      <c r="P29" s="184">
        <v>0.1</v>
      </c>
      <c r="Q29" s="184">
        <v>0.05</v>
      </c>
      <c r="R29" s="184">
        <v>0.05</v>
      </c>
      <c r="S29" s="184">
        <v>0.05</v>
      </c>
      <c r="T29" s="184">
        <v>0.05</v>
      </c>
      <c r="U29" s="184">
        <v>0.05</v>
      </c>
      <c r="V29" s="184">
        <v>0.05</v>
      </c>
      <c r="W29" s="183"/>
      <c r="X29" s="183"/>
      <c r="Y29" s="183"/>
      <c r="Z29" s="184"/>
      <c r="AA29" s="184"/>
      <c r="AB29" s="197"/>
      <c r="AC29" s="193"/>
      <c r="AD29" s="193"/>
      <c r="AE29" s="193"/>
      <c r="AF29" s="193"/>
      <c r="AG29" s="193"/>
      <c r="AH29" s="152">
        <f t="shared" si="1"/>
        <v>1</v>
      </c>
      <c r="AI29" s="153">
        <f>SUM(D29:AG29)</f>
        <v>1</v>
      </c>
    </row>
    <row r="30" spans="1:54" ht="12.75" customHeight="1">
      <c r="A30" s="194"/>
      <c r="B30" s="195"/>
      <c r="C30" s="182"/>
      <c r="D30" s="197"/>
      <c r="E30" s="197"/>
      <c r="F30" s="197"/>
      <c r="G30" s="197"/>
      <c r="H30" s="197"/>
      <c r="I30" s="197"/>
      <c r="J30" s="187">
        <f t="shared" ref="J30" si="10">PRODUCT(J29,$C$29)</f>
        <v>265938.68</v>
      </c>
      <c r="K30" s="187">
        <f t="shared" ref="K30" si="11">PRODUCT(K29,$C$29)</f>
        <v>265938.68</v>
      </c>
      <c r="L30" s="187">
        <f t="shared" ref="L30" si="12">PRODUCT(L29,$C$29)</f>
        <v>265938.68</v>
      </c>
      <c r="M30" s="187">
        <f t="shared" ref="M30:O30" si="13">PRODUCT(M29,$C$29)</f>
        <v>265938.68</v>
      </c>
      <c r="N30" s="187">
        <f t="shared" si="13"/>
        <v>265938.68</v>
      </c>
      <c r="O30" s="187">
        <f t="shared" si="13"/>
        <v>265938.68</v>
      </c>
      <c r="P30" s="187">
        <f t="shared" ref="P30:V30" si="14">PRODUCT(P29,$C$29)</f>
        <v>265938.68</v>
      </c>
      <c r="Q30" s="187">
        <f t="shared" si="14"/>
        <v>132969.34</v>
      </c>
      <c r="R30" s="187">
        <f t="shared" si="14"/>
        <v>132969.34</v>
      </c>
      <c r="S30" s="187">
        <f t="shared" si="14"/>
        <v>132969.34</v>
      </c>
      <c r="T30" s="187">
        <f t="shared" si="14"/>
        <v>132969.34</v>
      </c>
      <c r="U30" s="187">
        <f t="shared" si="14"/>
        <v>132969.34</v>
      </c>
      <c r="V30" s="187">
        <f t="shared" si="14"/>
        <v>132969.34</v>
      </c>
      <c r="W30" s="186"/>
      <c r="X30" s="186"/>
      <c r="Y30" s="186"/>
      <c r="Z30" s="197"/>
      <c r="AA30" s="197"/>
      <c r="AB30" s="197"/>
      <c r="AC30" s="197"/>
      <c r="AD30" s="197"/>
      <c r="AE30" s="197"/>
      <c r="AF30" s="197"/>
      <c r="AG30" s="197"/>
      <c r="AH30" s="154">
        <f t="shared" si="1"/>
        <v>2659386.7999999998</v>
      </c>
      <c r="AI30" s="153"/>
      <c r="AJ30" s="155">
        <f>AH30-C29</f>
        <v>0.01</v>
      </c>
    </row>
    <row r="31" spans="1:54" ht="12.75" customHeight="1">
      <c r="A31" s="194"/>
      <c r="B31" s="195"/>
      <c r="C31" s="182"/>
      <c r="D31" s="197"/>
      <c r="E31" s="197"/>
      <c r="F31" s="197"/>
      <c r="G31" s="197"/>
      <c r="H31" s="197"/>
      <c r="I31" s="197"/>
      <c r="J31" s="192"/>
      <c r="K31" s="192"/>
      <c r="L31" s="192"/>
      <c r="M31" s="192"/>
      <c r="N31" s="192"/>
      <c r="O31" s="192"/>
      <c r="P31" s="192"/>
      <c r="Q31" s="192"/>
      <c r="R31" s="192"/>
      <c r="S31" s="192"/>
      <c r="T31" s="192"/>
      <c r="U31" s="192"/>
      <c r="V31" s="192"/>
      <c r="W31" s="190"/>
      <c r="X31" s="190"/>
      <c r="Y31" s="190"/>
      <c r="Z31" s="197"/>
      <c r="AA31" s="197"/>
      <c r="AB31" s="197"/>
      <c r="AC31" s="197"/>
      <c r="AD31" s="197"/>
      <c r="AE31" s="197"/>
      <c r="AF31" s="197"/>
      <c r="AG31" s="197"/>
      <c r="AH31" s="152">
        <f t="shared" si="1"/>
        <v>0</v>
      </c>
      <c r="AI31" s="153"/>
    </row>
    <row r="32" spans="1:54" ht="12.75" customHeight="1">
      <c r="A32" s="181" t="str">
        <f>'LIC _ COM BDI'!A120</f>
        <v>10.00</v>
      </c>
      <c r="B32" s="181" t="str">
        <f>'LIC _ COM BDI'!B120</f>
        <v>ESQUADRIAS</v>
      </c>
      <c r="C32" s="182">
        <f>'LIC _ COM BDI'!G204</f>
        <v>6149816.6500000004</v>
      </c>
      <c r="D32" s="197"/>
      <c r="E32" s="197"/>
      <c r="F32" s="197"/>
      <c r="G32" s="197"/>
      <c r="H32" s="197"/>
      <c r="I32" s="197"/>
      <c r="J32" s="197"/>
      <c r="K32" s="197"/>
      <c r="L32" s="197"/>
      <c r="M32" s="197"/>
      <c r="N32" s="196"/>
      <c r="O32" s="196"/>
      <c r="P32" s="197"/>
      <c r="Q32" s="197"/>
      <c r="R32" s="184">
        <v>0.1</v>
      </c>
      <c r="S32" s="184">
        <v>0.1</v>
      </c>
      <c r="T32" s="184">
        <v>0.2</v>
      </c>
      <c r="U32" s="184">
        <v>0.2</v>
      </c>
      <c r="V32" s="184">
        <v>0.2</v>
      </c>
      <c r="W32" s="184">
        <v>0.1</v>
      </c>
      <c r="X32" s="184">
        <v>0.1</v>
      </c>
      <c r="Y32" s="184">
        <v>0</v>
      </c>
      <c r="Z32" s="184">
        <v>0</v>
      </c>
      <c r="AA32" s="184">
        <v>0</v>
      </c>
      <c r="AB32" s="184">
        <v>0</v>
      </c>
      <c r="AC32" s="196"/>
      <c r="AD32" s="193"/>
      <c r="AE32" s="193"/>
      <c r="AF32" s="193"/>
      <c r="AG32" s="193"/>
      <c r="AH32" s="152">
        <f t="shared" si="1"/>
        <v>1</v>
      </c>
      <c r="AI32" s="153">
        <f>SUM(D32:AG32)</f>
        <v>1</v>
      </c>
      <c r="AJ32" s="158"/>
      <c r="AK32" s="158"/>
      <c r="AL32" s="158"/>
      <c r="AM32" s="158"/>
      <c r="AN32" s="158"/>
      <c r="AO32" s="158"/>
      <c r="AP32" s="158"/>
      <c r="AQ32" s="158"/>
      <c r="AR32" s="158"/>
      <c r="AS32" s="158"/>
      <c r="AT32" s="158"/>
      <c r="AU32" s="158"/>
      <c r="AV32" s="158"/>
      <c r="AW32" s="158"/>
      <c r="AX32" s="158"/>
      <c r="AY32" s="158"/>
      <c r="AZ32" s="158"/>
      <c r="BA32" s="158"/>
      <c r="BB32" s="158"/>
    </row>
    <row r="33" spans="1:36" ht="12.75" customHeight="1">
      <c r="A33" s="194"/>
      <c r="B33" s="195"/>
      <c r="C33" s="182"/>
      <c r="D33" s="197"/>
      <c r="E33" s="197"/>
      <c r="F33" s="197"/>
      <c r="G33" s="197"/>
      <c r="H33" s="197"/>
      <c r="I33" s="197"/>
      <c r="J33" s="197"/>
      <c r="K33" s="197"/>
      <c r="L33" s="197"/>
      <c r="M33" s="197"/>
      <c r="N33" s="187"/>
      <c r="O33" s="187"/>
      <c r="P33" s="197"/>
      <c r="Q33" s="197"/>
      <c r="R33" s="187">
        <f t="shared" ref="R33:AB33" si="15">PRODUCT(R32,$C$32)</f>
        <v>614981.67000000004</v>
      </c>
      <c r="S33" s="187">
        <f t="shared" si="15"/>
        <v>614981.67000000004</v>
      </c>
      <c r="T33" s="187">
        <f t="shared" si="15"/>
        <v>1229963.33</v>
      </c>
      <c r="U33" s="187">
        <f t="shared" si="15"/>
        <v>1229963.33</v>
      </c>
      <c r="V33" s="187">
        <f t="shared" si="15"/>
        <v>1229963.33</v>
      </c>
      <c r="W33" s="187">
        <f t="shared" si="15"/>
        <v>614981.67000000004</v>
      </c>
      <c r="X33" s="187">
        <f t="shared" si="15"/>
        <v>614981.67000000004</v>
      </c>
      <c r="Y33" s="187">
        <f t="shared" si="15"/>
        <v>0</v>
      </c>
      <c r="Z33" s="187">
        <f t="shared" si="15"/>
        <v>0</v>
      </c>
      <c r="AA33" s="187">
        <f t="shared" si="15"/>
        <v>0</v>
      </c>
      <c r="AB33" s="187">
        <f t="shared" si="15"/>
        <v>0</v>
      </c>
      <c r="AC33" s="187"/>
      <c r="AD33" s="197"/>
      <c r="AE33" s="197"/>
      <c r="AF33" s="197"/>
      <c r="AG33" s="197"/>
      <c r="AH33" s="154">
        <f t="shared" si="1"/>
        <v>6149816.6699999999</v>
      </c>
      <c r="AI33" s="153"/>
      <c r="AJ33" s="155">
        <f>AH33-C32</f>
        <v>0.02</v>
      </c>
    </row>
    <row r="34" spans="1:36" ht="12.75" customHeight="1">
      <c r="A34" s="194"/>
      <c r="B34" s="195"/>
      <c r="C34" s="182"/>
      <c r="D34" s="197"/>
      <c r="E34" s="197"/>
      <c r="F34" s="197"/>
      <c r="G34" s="197"/>
      <c r="H34" s="197"/>
      <c r="I34" s="197"/>
      <c r="J34" s="197"/>
      <c r="K34" s="197"/>
      <c r="L34" s="197"/>
      <c r="M34" s="197"/>
      <c r="N34" s="197"/>
      <c r="O34" s="197"/>
      <c r="P34" s="197"/>
      <c r="Q34" s="197"/>
      <c r="R34" s="192"/>
      <c r="S34" s="192"/>
      <c r="T34" s="192"/>
      <c r="U34" s="192"/>
      <c r="V34" s="192"/>
      <c r="W34" s="192"/>
      <c r="X34" s="192"/>
      <c r="Y34" s="190"/>
      <c r="Z34" s="190"/>
      <c r="AA34" s="190"/>
      <c r="AB34" s="190"/>
      <c r="AC34" s="197"/>
      <c r="AD34" s="197"/>
      <c r="AE34" s="197"/>
      <c r="AF34" s="197"/>
      <c r="AG34" s="197"/>
      <c r="AH34" s="152">
        <f t="shared" si="1"/>
        <v>0</v>
      </c>
      <c r="AI34" s="153"/>
    </row>
    <row r="35" spans="1:36" s="157" customFormat="1" ht="12.75" customHeight="1">
      <c r="A35" s="198" t="str">
        <f>'LIC _ COM BDI'!A205</f>
        <v>11.00</v>
      </c>
      <c r="B35" s="198" t="str">
        <f>'LIC _ COM BDI'!B205</f>
        <v>VIDROS E ESPELHOS</v>
      </c>
      <c r="C35" s="182">
        <f>'LIC _ COM BDI'!G209</f>
        <v>597896.31000000006</v>
      </c>
      <c r="D35" s="199"/>
      <c r="E35" s="199"/>
      <c r="F35" s="199"/>
      <c r="G35" s="196"/>
      <c r="H35" s="196"/>
      <c r="I35" s="196"/>
      <c r="J35" s="196"/>
      <c r="K35" s="196"/>
      <c r="L35" s="196"/>
      <c r="M35" s="196"/>
      <c r="N35" s="184"/>
      <c r="O35" s="184"/>
      <c r="P35" s="184"/>
      <c r="Q35" s="184"/>
      <c r="R35" s="184"/>
      <c r="S35" s="184"/>
      <c r="T35" s="184"/>
      <c r="U35" s="184"/>
      <c r="V35" s="184">
        <v>0.1</v>
      </c>
      <c r="W35" s="184">
        <v>0.1</v>
      </c>
      <c r="X35" s="184">
        <v>0.1</v>
      </c>
      <c r="Y35" s="184">
        <v>0.1</v>
      </c>
      <c r="Z35" s="184">
        <v>0.1</v>
      </c>
      <c r="AA35" s="184">
        <v>0.1</v>
      </c>
      <c r="AB35" s="184">
        <v>0</v>
      </c>
      <c r="AC35" s="184"/>
      <c r="AD35" s="184"/>
      <c r="AE35" s="184"/>
      <c r="AF35" s="184">
        <v>0.2</v>
      </c>
      <c r="AG35" s="184">
        <v>0.2</v>
      </c>
      <c r="AH35" s="152">
        <f t="shared" si="1"/>
        <v>1</v>
      </c>
      <c r="AI35" s="153">
        <f>SUM(D35:AG35)</f>
        <v>1</v>
      </c>
    </row>
    <row r="36" spans="1:36" s="157" customFormat="1" ht="12.75" customHeight="1">
      <c r="A36" s="200"/>
      <c r="B36" s="198"/>
      <c r="C36" s="182"/>
      <c r="D36" s="199"/>
      <c r="E36" s="199"/>
      <c r="F36" s="199"/>
      <c r="G36" s="187"/>
      <c r="H36" s="187"/>
      <c r="I36" s="187"/>
      <c r="J36" s="187"/>
      <c r="K36" s="187"/>
      <c r="L36" s="187"/>
      <c r="M36" s="187"/>
      <c r="N36" s="187"/>
      <c r="O36" s="187"/>
      <c r="P36" s="187"/>
      <c r="Q36" s="187"/>
      <c r="R36" s="187"/>
      <c r="S36" s="187"/>
      <c r="T36" s="187"/>
      <c r="U36" s="187"/>
      <c r="V36" s="187">
        <f t="shared" ref="V36:AB36" si="16">PRODUCT(V35,$C$35)</f>
        <v>59789.63</v>
      </c>
      <c r="W36" s="187">
        <f t="shared" si="16"/>
        <v>59789.63</v>
      </c>
      <c r="X36" s="187">
        <f t="shared" si="16"/>
        <v>59789.63</v>
      </c>
      <c r="Y36" s="187">
        <f t="shared" si="16"/>
        <v>59789.63</v>
      </c>
      <c r="Z36" s="187">
        <f t="shared" si="16"/>
        <v>59789.63</v>
      </c>
      <c r="AA36" s="187">
        <f t="shared" si="16"/>
        <v>59789.63</v>
      </c>
      <c r="AB36" s="187">
        <f t="shared" si="16"/>
        <v>0</v>
      </c>
      <c r="AC36" s="187"/>
      <c r="AD36" s="187"/>
      <c r="AE36" s="187"/>
      <c r="AF36" s="187">
        <f>PRODUCT(AF35,$C$35)</f>
        <v>119579.26</v>
      </c>
      <c r="AG36" s="187">
        <f>PRODUCT(AG35,$C$35)</f>
        <v>119579.26</v>
      </c>
      <c r="AH36" s="154">
        <f t="shared" si="1"/>
        <v>597896.30000000005</v>
      </c>
      <c r="AI36" s="156"/>
      <c r="AJ36" s="155">
        <f>AH36-C35</f>
        <v>-0.01</v>
      </c>
    </row>
    <row r="37" spans="1:36" s="157" customFormat="1" ht="12.75" customHeight="1">
      <c r="A37" s="200"/>
      <c r="B37" s="198"/>
      <c r="C37" s="182"/>
      <c r="D37" s="199"/>
      <c r="E37" s="199"/>
      <c r="F37" s="199"/>
      <c r="G37" s="197"/>
      <c r="H37" s="197"/>
      <c r="I37" s="197"/>
      <c r="J37" s="197"/>
      <c r="K37" s="197"/>
      <c r="L37" s="197"/>
      <c r="M37" s="197"/>
      <c r="N37" s="191"/>
      <c r="O37" s="191"/>
      <c r="P37" s="191"/>
      <c r="Q37" s="191"/>
      <c r="R37" s="191"/>
      <c r="S37" s="191"/>
      <c r="T37" s="191"/>
      <c r="U37" s="191"/>
      <c r="V37" s="192"/>
      <c r="W37" s="192"/>
      <c r="X37" s="192"/>
      <c r="Y37" s="192"/>
      <c r="Z37" s="192"/>
      <c r="AA37" s="192"/>
      <c r="AB37" s="190"/>
      <c r="AC37" s="191"/>
      <c r="AD37" s="191"/>
      <c r="AE37" s="191"/>
      <c r="AF37" s="192"/>
      <c r="AG37" s="192"/>
      <c r="AH37" s="152">
        <f t="shared" si="1"/>
        <v>0</v>
      </c>
      <c r="AI37" s="156"/>
    </row>
    <row r="38" spans="1:36" s="157" customFormat="1" ht="12.75" customHeight="1">
      <c r="A38" s="198" t="str">
        <f>'LIC _ COM BDI'!A210</f>
        <v>12.00</v>
      </c>
      <c r="B38" s="198" t="str">
        <f>'LIC _ COM BDI'!B210</f>
        <v>COBERTURA</v>
      </c>
      <c r="C38" s="182">
        <f>'LIC _ COM BDI'!G213</f>
        <v>189832.34</v>
      </c>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84">
        <v>0.15</v>
      </c>
      <c r="AB38" s="184">
        <v>0.15</v>
      </c>
      <c r="AC38" s="184">
        <v>0.15</v>
      </c>
      <c r="AD38" s="184">
        <v>0.15</v>
      </c>
      <c r="AE38" s="184">
        <v>0.4</v>
      </c>
      <c r="AF38" s="184"/>
      <c r="AG38" s="199"/>
      <c r="AH38" s="152">
        <f t="shared" si="1"/>
        <v>1</v>
      </c>
      <c r="AI38" s="153">
        <f>SUM(D38:AG38)</f>
        <v>1</v>
      </c>
    </row>
    <row r="39" spans="1:36" s="157" customFormat="1" ht="12.75" customHeight="1">
      <c r="A39" s="200"/>
      <c r="B39" s="198"/>
      <c r="C39" s="182"/>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87">
        <f>PRODUCT(AA38,$C$38)</f>
        <v>28474.85</v>
      </c>
      <c r="AB39" s="187">
        <f>PRODUCT(AB38,$C$38)</f>
        <v>28474.85</v>
      </c>
      <c r="AC39" s="187">
        <f>PRODUCT(AC38,$C$38)</f>
        <v>28474.85</v>
      </c>
      <c r="AD39" s="187">
        <f>PRODUCT(AD38,$C$38)</f>
        <v>28474.85</v>
      </c>
      <c r="AE39" s="187">
        <f>PRODUCT(AE38,$C$38)</f>
        <v>75932.94</v>
      </c>
      <c r="AF39" s="187"/>
      <c r="AG39" s="199"/>
      <c r="AH39" s="154">
        <f t="shared" si="1"/>
        <v>189832.34</v>
      </c>
      <c r="AI39" s="156"/>
      <c r="AJ39" s="155">
        <f>AH39-C38</f>
        <v>0</v>
      </c>
    </row>
    <row r="40" spans="1:36" s="157" customFormat="1" ht="12.75" customHeight="1">
      <c r="A40" s="200"/>
      <c r="B40" s="198"/>
      <c r="C40" s="182"/>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2"/>
      <c r="AB40" s="192"/>
      <c r="AC40" s="192"/>
      <c r="AD40" s="192"/>
      <c r="AE40" s="192"/>
      <c r="AF40" s="191"/>
      <c r="AG40" s="199"/>
      <c r="AH40" s="152">
        <f t="shared" si="1"/>
        <v>0</v>
      </c>
      <c r="AI40" s="156"/>
    </row>
    <row r="41" spans="1:36" s="157" customFormat="1" ht="12.75" customHeight="1">
      <c r="A41" s="198" t="str">
        <f>'LIC _ COM BDI'!A214</f>
        <v>13.00</v>
      </c>
      <c r="B41" s="198" t="str">
        <f>'LIC _ COM BDI'!B214</f>
        <v>IMPERMEABILIZAÇÃO</v>
      </c>
      <c r="C41" s="182">
        <f>'LIC _ COM BDI'!G221</f>
        <v>542543.14</v>
      </c>
      <c r="D41" s="184"/>
      <c r="E41" s="184"/>
      <c r="F41" s="184"/>
      <c r="G41" s="184"/>
      <c r="H41" s="184"/>
      <c r="I41" s="184"/>
      <c r="J41" s="184"/>
      <c r="K41" s="184"/>
      <c r="L41" s="184">
        <v>0.15</v>
      </c>
      <c r="M41" s="184">
        <v>0.15</v>
      </c>
      <c r="N41" s="184">
        <v>0.15</v>
      </c>
      <c r="O41" s="184">
        <v>0.15</v>
      </c>
      <c r="P41" s="184">
        <v>0.15</v>
      </c>
      <c r="Q41" s="184">
        <v>0.15</v>
      </c>
      <c r="R41" s="184">
        <v>0.1</v>
      </c>
      <c r="S41" s="184"/>
      <c r="T41" s="184"/>
      <c r="U41" s="184"/>
      <c r="V41" s="184"/>
      <c r="W41" s="184"/>
      <c r="X41" s="184"/>
      <c r="Y41" s="184"/>
      <c r="Z41" s="184"/>
      <c r="AA41" s="184"/>
      <c r="AB41" s="184"/>
      <c r="AC41" s="184"/>
      <c r="AD41" s="184"/>
      <c r="AE41" s="184"/>
      <c r="AF41" s="184"/>
      <c r="AG41" s="184"/>
      <c r="AH41" s="152">
        <f t="shared" si="1"/>
        <v>1</v>
      </c>
      <c r="AI41" s="153">
        <f>SUM(D41:AG41)</f>
        <v>1</v>
      </c>
    </row>
    <row r="42" spans="1:36" s="157" customFormat="1" ht="12.75" customHeight="1">
      <c r="A42" s="200"/>
      <c r="B42" s="198"/>
      <c r="C42" s="182"/>
      <c r="D42" s="187"/>
      <c r="E42" s="187"/>
      <c r="F42" s="187"/>
      <c r="G42" s="187"/>
      <c r="H42" s="187"/>
      <c r="I42" s="187"/>
      <c r="J42" s="187"/>
      <c r="K42" s="187"/>
      <c r="L42" s="187">
        <f t="shared" ref="L42:R42" si="17">PRODUCT(L41,$C$41)</f>
        <v>81381.47</v>
      </c>
      <c r="M42" s="187">
        <f t="shared" si="17"/>
        <v>81381.47</v>
      </c>
      <c r="N42" s="187">
        <f t="shared" si="17"/>
        <v>81381.47</v>
      </c>
      <c r="O42" s="187">
        <f t="shared" si="17"/>
        <v>81381.47</v>
      </c>
      <c r="P42" s="187">
        <f t="shared" si="17"/>
        <v>81381.47</v>
      </c>
      <c r="Q42" s="187">
        <f t="shared" si="17"/>
        <v>81381.47</v>
      </c>
      <c r="R42" s="187">
        <f t="shared" si="17"/>
        <v>54254.31</v>
      </c>
      <c r="S42" s="187"/>
      <c r="T42" s="187"/>
      <c r="U42" s="187"/>
      <c r="V42" s="187"/>
      <c r="W42" s="187"/>
      <c r="X42" s="187"/>
      <c r="Y42" s="187"/>
      <c r="Z42" s="187"/>
      <c r="AA42" s="187"/>
      <c r="AB42" s="187"/>
      <c r="AC42" s="187"/>
      <c r="AD42" s="187"/>
      <c r="AE42" s="187"/>
      <c r="AF42" s="187"/>
      <c r="AG42" s="187"/>
      <c r="AH42" s="154">
        <f t="shared" si="1"/>
        <v>542543.13</v>
      </c>
      <c r="AI42" s="156"/>
      <c r="AJ42" s="155">
        <f>AH42-C41</f>
        <v>-0.01</v>
      </c>
    </row>
    <row r="43" spans="1:36" s="157" customFormat="1" ht="12.75" customHeight="1">
      <c r="A43" s="200"/>
      <c r="B43" s="198"/>
      <c r="C43" s="182"/>
      <c r="D43" s="191"/>
      <c r="E43" s="191"/>
      <c r="F43" s="191"/>
      <c r="G43" s="191"/>
      <c r="H43" s="191"/>
      <c r="I43" s="191"/>
      <c r="J43" s="191"/>
      <c r="K43" s="191"/>
      <c r="L43" s="192"/>
      <c r="M43" s="192"/>
      <c r="N43" s="192"/>
      <c r="O43" s="192"/>
      <c r="P43" s="192"/>
      <c r="Q43" s="192"/>
      <c r="R43" s="192"/>
      <c r="S43" s="191"/>
      <c r="T43" s="191"/>
      <c r="U43" s="191"/>
      <c r="V43" s="191"/>
      <c r="W43" s="191"/>
      <c r="X43" s="191"/>
      <c r="Y43" s="191"/>
      <c r="Z43" s="191"/>
      <c r="AA43" s="191"/>
      <c r="AB43" s="191"/>
      <c r="AC43" s="191"/>
      <c r="AD43" s="191"/>
      <c r="AE43" s="191"/>
      <c r="AF43" s="191"/>
      <c r="AG43" s="191"/>
      <c r="AH43" s="152">
        <f t="shared" si="1"/>
        <v>0</v>
      </c>
      <c r="AI43" s="156"/>
    </row>
    <row r="44" spans="1:36" s="157" customFormat="1" ht="12.75" customHeight="1">
      <c r="A44" s="198" t="str">
        <f>'LIC _ COM BDI'!A222</f>
        <v>14.00</v>
      </c>
      <c r="B44" s="198" t="str">
        <f>'LIC _ COM BDI'!B222</f>
        <v>REVESTIMENTO</v>
      </c>
      <c r="C44" s="182">
        <f>'LIC _ COM BDI'!G249</f>
        <v>10502161.550000001</v>
      </c>
      <c r="D44" s="184"/>
      <c r="E44" s="184"/>
      <c r="F44" s="184"/>
      <c r="G44" s="184"/>
      <c r="H44" s="184"/>
      <c r="I44" s="184"/>
      <c r="J44" s="184"/>
      <c r="K44" s="184"/>
      <c r="L44" s="184"/>
      <c r="M44" s="184"/>
      <c r="N44" s="196"/>
      <c r="O44" s="196"/>
      <c r="P44" s="184">
        <v>0.1</v>
      </c>
      <c r="Q44" s="184">
        <v>0.1</v>
      </c>
      <c r="R44" s="184">
        <v>0.1</v>
      </c>
      <c r="S44" s="184">
        <v>0.1</v>
      </c>
      <c r="T44" s="184">
        <v>0.1</v>
      </c>
      <c r="U44" s="184">
        <v>0.1</v>
      </c>
      <c r="V44" s="184">
        <v>0.1</v>
      </c>
      <c r="W44" s="184">
        <v>0.1</v>
      </c>
      <c r="X44" s="184">
        <v>0.1</v>
      </c>
      <c r="Y44" s="184">
        <v>0.05</v>
      </c>
      <c r="Z44" s="184">
        <v>0.05</v>
      </c>
      <c r="AA44" s="196"/>
      <c r="AB44" s="196"/>
      <c r="AC44" s="196"/>
      <c r="AD44" s="196"/>
      <c r="AE44" s="196"/>
      <c r="AF44" s="184"/>
      <c r="AG44" s="184"/>
      <c r="AH44" s="152">
        <f t="shared" si="1"/>
        <v>1</v>
      </c>
      <c r="AI44" s="153">
        <f>SUM(D44:AG44)</f>
        <v>1</v>
      </c>
    </row>
    <row r="45" spans="1:36" s="157" customFormat="1" ht="12.75" customHeight="1">
      <c r="A45" s="200"/>
      <c r="B45" s="198"/>
      <c r="C45" s="182"/>
      <c r="D45" s="187"/>
      <c r="E45" s="187"/>
      <c r="F45" s="187"/>
      <c r="G45" s="187"/>
      <c r="H45" s="187"/>
      <c r="I45" s="187"/>
      <c r="J45" s="187"/>
      <c r="K45" s="187"/>
      <c r="L45" s="187"/>
      <c r="M45" s="187"/>
      <c r="N45" s="187"/>
      <c r="O45" s="187"/>
      <c r="P45" s="187">
        <f t="shared" ref="P45" si="18">PRODUCT(P44,$C$44)</f>
        <v>1050216.1599999999</v>
      </c>
      <c r="Q45" s="187">
        <f t="shared" ref="Q45" si="19">PRODUCT(Q44,$C$44)</f>
        <v>1050216.1599999999</v>
      </c>
      <c r="R45" s="187">
        <f t="shared" ref="R45:S45" si="20">PRODUCT(R44,$C$44)</f>
        <v>1050216.1599999999</v>
      </c>
      <c r="S45" s="187">
        <f t="shared" si="20"/>
        <v>1050216.1599999999</v>
      </c>
      <c r="T45" s="187">
        <f t="shared" ref="T45" si="21">PRODUCT(T44,$C$44)</f>
        <v>1050216.1599999999</v>
      </c>
      <c r="U45" s="187">
        <f t="shared" ref="U45:Z45" si="22">PRODUCT(U44,$C$44)</f>
        <v>1050216.1599999999</v>
      </c>
      <c r="V45" s="187">
        <f t="shared" si="22"/>
        <v>1050216.1599999999</v>
      </c>
      <c r="W45" s="187">
        <f t="shared" si="22"/>
        <v>1050216.1599999999</v>
      </c>
      <c r="X45" s="187">
        <f t="shared" si="22"/>
        <v>1050216.1599999999</v>
      </c>
      <c r="Y45" s="187">
        <f t="shared" si="22"/>
        <v>525108.07999999996</v>
      </c>
      <c r="Z45" s="187">
        <f t="shared" si="22"/>
        <v>525108.07999999996</v>
      </c>
      <c r="AA45" s="187"/>
      <c r="AB45" s="187"/>
      <c r="AC45" s="187"/>
      <c r="AD45" s="187"/>
      <c r="AE45" s="187"/>
      <c r="AF45" s="187"/>
      <c r="AG45" s="187"/>
      <c r="AH45" s="154">
        <f t="shared" si="1"/>
        <v>10502161.6</v>
      </c>
      <c r="AI45" s="156"/>
      <c r="AJ45" s="155">
        <f>AH45-C44</f>
        <v>0.05</v>
      </c>
    </row>
    <row r="46" spans="1:36" s="157" customFormat="1" ht="12.75" customHeight="1">
      <c r="A46" s="200"/>
      <c r="B46" s="198"/>
      <c r="C46" s="182"/>
      <c r="D46" s="191"/>
      <c r="E46" s="191"/>
      <c r="F46" s="191"/>
      <c r="G46" s="191"/>
      <c r="H46" s="191"/>
      <c r="I46" s="191"/>
      <c r="J46" s="191"/>
      <c r="K46" s="191"/>
      <c r="L46" s="191"/>
      <c r="M46" s="191"/>
      <c r="N46" s="191"/>
      <c r="O46" s="191"/>
      <c r="P46" s="192"/>
      <c r="Q46" s="192"/>
      <c r="R46" s="192"/>
      <c r="S46" s="192"/>
      <c r="T46" s="192"/>
      <c r="U46" s="192"/>
      <c r="V46" s="192"/>
      <c r="W46" s="192"/>
      <c r="X46" s="192"/>
      <c r="Y46" s="192"/>
      <c r="Z46" s="192"/>
      <c r="AA46" s="191"/>
      <c r="AB46" s="191"/>
      <c r="AC46" s="191"/>
      <c r="AD46" s="191"/>
      <c r="AE46" s="191"/>
      <c r="AF46" s="191"/>
      <c r="AG46" s="191"/>
      <c r="AH46" s="152">
        <f t="shared" si="1"/>
        <v>0</v>
      </c>
      <c r="AI46" s="156"/>
    </row>
    <row r="47" spans="1:36" s="157" customFormat="1" ht="12.75" customHeight="1">
      <c r="A47" s="198" t="str">
        <f>'LIC _ COM BDI'!A250</f>
        <v>15.00</v>
      </c>
      <c r="B47" s="198" t="str">
        <f>'LIC _ COM BDI'!B250</f>
        <v>FORRO</v>
      </c>
      <c r="C47" s="182">
        <f>'LIC _ COM BDI'!G254</f>
        <v>1883537.48</v>
      </c>
      <c r="D47" s="184"/>
      <c r="E47" s="184"/>
      <c r="F47" s="184"/>
      <c r="G47" s="184"/>
      <c r="H47" s="184"/>
      <c r="I47" s="184"/>
      <c r="J47" s="184"/>
      <c r="K47" s="184"/>
      <c r="L47" s="184"/>
      <c r="M47" s="184"/>
      <c r="N47" s="196"/>
      <c r="O47" s="196"/>
      <c r="P47" s="196"/>
      <c r="Q47" s="196"/>
      <c r="R47" s="196"/>
      <c r="S47" s="196"/>
      <c r="T47" s="196"/>
      <c r="U47" s="196"/>
      <c r="V47" s="196"/>
      <c r="W47" s="196">
        <v>0.1</v>
      </c>
      <c r="X47" s="196">
        <v>0.1</v>
      </c>
      <c r="Y47" s="196">
        <v>0.1</v>
      </c>
      <c r="Z47" s="196">
        <v>0.1</v>
      </c>
      <c r="AA47" s="196">
        <v>0.1</v>
      </c>
      <c r="AB47" s="196">
        <v>0.1</v>
      </c>
      <c r="AC47" s="196">
        <v>0.1</v>
      </c>
      <c r="AD47" s="196">
        <v>0.1</v>
      </c>
      <c r="AE47" s="196">
        <v>0.1</v>
      </c>
      <c r="AF47" s="196">
        <v>0.1</v>
      </c>
      <c r="AG47" s="184"/>
      <c r="AH47" s="152">
        <f t="shared" si="1"/>
        <v>1</v>
      </c>
      <c r="AI47" s="153">
        <f>SUM(D47:AG47)</f>
        <v>1</v>
      </c>
    </row>
    <row r="48" spans="1:36" s="157" customFormat="1" ht="12.75" customHeight="1">
      <c r="A48" s="200"/>
      <c r="B48" s="198"/>
      <c r="C48" s="182"/>
      <c r="D48" s="187"/>
      <c r="E48" s="187"/>
      <c r="F48" s="187"/>
      <c r="G48" s="187"/>
      <c r="H48" s="187"/>
      <c r="I48" s="187"/>
      <c r="J48" s="187"/>
      <c r="K48" s="187"/>
      <c r="L48" s="187"/>
      <c r="M48" s="187"/>
      <c r="N48" s="187"/>
      <c r="O48" s="187"/>
      <c r="P48" s="187"/>
      <c r="Q48" s="187"/>
      <c r="R48" s="187"/>
      <c r="S48" s="187"/>
      <c r="T48" s="187"/>
      <c r="U48" s="187"/>
      <c r="V48" s="187"/>
      <c r="W48" s="187">
        <f t="shared" ref="W48" si="23">PRODUCT(W47,$C$47)</f>
        <v>188353.75</v>
      </c>
      <c r="X48" s="187">
        <f t="shared" ref="X48:AD48" si="24">PRODUCT(X47,$C$47)</f>
        <v>188353.75</v>
      </c>
      <c r="Y48" s="187">
        <f t="shared" si="24"/>
        <v>188353.75</v>
      </c>
      <c r="Z48" s="187">
        <f t="shared" si="24"/>
        <v>188353.75</v>
      </c>
      <c r="AA48" s="187">
        <f t="shared" si="24"/>
        <v>188353.75</v>
      </c>
      <c r="AB48" s="187">
        <f t="shared" si="24"/>
        <v>188353.75</v>
      </c>
      <c r="AC48" s="187">
        <f t="shared" si="24"/>
        <v>188353.75</v>
      </c>
      <c r="AD48" s="187">
        <f t="shared" si="24"/>
        <v>188353.75</v>
      </c>
      <c r="AE48" s="187">
        <f t="shared" ref="AE48:AF48" si="25">PRODUCT(AE47,$C$47)</f>
        <v>188353.75</v>
      </c>
      <c r="AF48" s="187">
        <f t="shared" si="25"/>
        <v>188353.75</v>
      </c>
      <c r="AG48" s="187"/>
      <c r="AH48" s="154">
        <f t="shared" si="1"/>
        <v>1883537.5</v>
      </c>
      <c r="AI48" s="156"/>
      <c r="AJ48" s="155">
        <f>AH48-C47</f>
        <v>0.02</v>
      </c>
    </row>
    <row r="49" spans="1:36" s="157" customFormat="1" ht="12.75" customHeight="1">
      <c r="A49" s="200"/>
      <c r="B49" s="198"/>
      <c r="C49" s="182"/>
      <c r="D49" s="191"/>
      <c r="E49" s="191"/>
      <c r="F49" s="191"/>
      <c r="G49" s="191"/>
      <c r="H49" s="191"/>
      <c r="I49" s="191"/>
      <c r="J49" s="191"/>
      <c r="K49" s="191"/>
      <c r="L49" s="191"/>
      <c r="M49" s="191"/>
      <c r="N49" s="191"/>
      <c r="O49" s="191"/>
      <c r="P49" s="191"/>
      <c r="Q49" s="191"/>
      <c r="R49" s="191"/>
      <c r="S49" s="191"/>
      <c r="T49" s="191"/>
      <c r="U49" s="191"/>
      <c r="V49" s="191"/>
      <c r="W49" s="192"/>
      <c r="X49" s="192"/>
      <c r="Y49" s="192"/>
      <c r="Z49" s="192"/>
      <c r="AA49" s="192"/>
      <c r="AB49" s="192"/>
      <c r="AC49" s="192"/>
      <c r="AD49" s="192"/>
      <c r="AE49" s="192"/>
      <c r="AF49" s="192"/>
      <c r="AG49" s="191"/>
      <c r="AH49" s="152">
        <f t="shared" si="1"/>
        <v>0</v>
      </c>
      <c r="AI49" s="156"/>
    </row>
    <row r="50" spans="1:36" s="157" customFormat="1" ht="12.75" customHeight="1">
      <c r="A50" s="198" t="str">
        <f>'LIC _ COM BDI'!A255</f>
        <v>16.00</v>
      </c>
      <c r="B50" s="198" t="str">
        <f>'LIC _ COM BDI'!B255</f>
        <v>SERRALHERIA</v>
      </c>
      <c r="C50" s="182">
        <f>'LIC _ COM BDI'!G267</f>
        <v>1588994.52</v>
      </c>
      <c r="D50" s="184"/>
      <c r="E50" s="184"/>
      <c r="F50" s="184"/>
      <c r="G50" s="184"/>
      <c r="H50" s="184"/>
      <c r="I50" s="184"/>
      <c r="J50" s="184"/>
      <c r="K50" s="184"/>
      <c r="L50" s="184"/>
      <c r="M50" s="184"/>
      <c r="N50" s="196"/>
      <c r="O50" s="196"/>
      <c r="P50" s="196"/>
      <c r="Q50" s="196"/>
      <c r="R50" s="196"/>
      <c r="S50" s="196"/>
      <c r="T50" s="196"/>
      <c r="U50" s="196"/>
      <c r="V50" s="196"/>
      <c r="W50" s="196"/>
      <c r="X50" s="196"/>
      <c r="Y50" s="196"/>
      <c r="Z50" s="184">
        <v>0.15</v>
      </c>
      <c r="AA50" s="196">
        <v>0.25</v>
      </c>
      <c r="AB50" s="196">
        <v>0.25</v>
      </c>
      <c r="AC50" s="196">
        <v>0.35</v>
      </c>
      <c r="AD50" s="196"/>
      <c r="AE50" s="196"/>
      <c r="AF50" s="184"/>
      <c r="AG50" s="184"/>
      <c r="AH50" s="152">
        <f t="shared" si="1"/>
        <v>1</v>
      </c>
      <c r="AI50" s="153">
        <f>SUM(D50:AG50)</f>
        <v>1</v>
      </c>
    </row>
    <row r="51" spans="1:36" s="157" customFormat="1" ht="12.75" customHeight="1">
      <c r="A51" s="200"/>
      <c r="B51" s="198"/>
      <c r="C51" s="182"/>
      <c r="D51" s="187"/>
      <c r="E51" s="187"/>
      <c r="F51" s="187"/>
      <c r="G51" s="187"/>
      <c r="H51" s="187"/>
      <c r="I51" s="187"/>
      <c r="J51" s="187"/>
      <c r="K51" s="187"/>
      <c r="L51" s="187"/>
      <c r="M51" s="187"/>
      <c r="N51" s="187"/>
      <c r="O51" s="187"/>
      <c r="P51" s="187"/>
      <c r="Q51" s="187"/>
      <c r="R51" s="187"/>
      <c r="S51" s="187"/>
      <c r="T51" s="187"/>
      <c r="U51" s="187"/>
      <c r="V51" s="187"/>
      <c r="W51" s="187"/>
      <c r="X51" s="187"/>
      <c r="Y51" s="187"/>
      <c r="Z51" s="187">
        <f>PRODUCT(Z50,$C$50)</f>
        <v>238349.18</v>
      </c>
      <c r="AA51" s="187">
        <f>PRODUCT(AA50,$C$50)</f>
        <v>397248.63</v>
      </c>
      <c r="AB51" s="187">
        <f>PRODUCT(AB50,$C$50)</f>
        <v>397248.63</v>
      </c>
      <c r="AC51" s="187">
        <f>PRODUCT(AC50,$C$50)</f>
        <v>556148.07999999996</v>
      </c>
      <c r="AD51" s="187"/>
      <c r="AE51" s="187"/>
      <c r="AF51" s="187"/>
      <c r="AG51" s="187"/>
      <c r="AH51" s="154">
        <f t="shared" si="1"/>
        <v>1588994.52</v>
      </c>
      <c r="AI51" s="156"/>
      <c r="AJ51" s="155">
        <f>AH51-C50</f>
        <v>0</v>
      </c>
    </row>
    <row r="52" spans="1:36" s="157" customFormat="1" ht="12.75" customHeight="1">
      <c r="A52" s="200"/>
      <c r="B52" s="198"/>
      <c r="C52" s="182"/>
      <c r="D52" s="191"/>
      <c r="E52" s="191"/>
      <c r="F52" s="191"/>
      <c r="G52" s="191"/>
      <c r="H52" s="191"/>
      <c r="I52" s="191"/>
      <c r="J52" s="191"/>
      <c r="K52" s="191"/>
      <c r="L52" s="191"/>
      <c r="M52" s="191"/>
      <c r="N52" s="191"/>
      <c r="O52" s="191"/>
      <c r="P52" s="191"/>
      <c r="Q52" s="191"/>
      <c r="R52" s="191"/>
      <c r="S52" s="191"/>
      <c r="T52" s="191"/>
      <c r="U52" s="191"/>
      <c r="V52" s="191"/>
      <c r="W52" s="191"/>
      <c r="X52" s="191"/>
      <c r="Y52" s="191"/>
      <c r="Z52" s="192"/>
      <c r="AA52" s="192"/>
      <c r="AB52" s="192"/>
      <c r="AC52" s="192"/>
      <c r="AD52" s="191"/>
      <c r="AE52" s="191"/>
      <c r="AF52" s="191"/>
      <c r="AG52" s="191"/>
      <c r="AH52" s="152">
        <f t="shared" si="1"/>
        <v>0</v>
      </c>
      <c r="AI52" s="156"/>
    </row>
    <row r="53" spans="1:36" s="157" customFormat="1" ht="12.75" customHeight="1">
      <c r="A53" s="198" t="str">
        <f>'LIC _ COM BDI'!A268</f>
        <v>17.00</v>
      </c>
      <c r="B53" s="198" t="str">
        <f>'LIC _ COM BDI'!B268</f>
        <v xml:space="preserve">PINTURA </v>
      </c>
      <c r="C53" s="182">
        <f>'LIC _ COM BDI'!G287</f>
        <v>1545105.81</v>
      </c>
      <c r="D53" s="184"/>
      <c r="E53" s="184"/>
      <c r="F53" s="184"/>
      <c r="G53" s="184"/>
      <c r="H53" s="184"/>
      <c r="I53" s="184"/>
      <c r="J53" s="184"/>
      <c r="K53" s="184"/>
      <c r="L53" s="184"/>
      <c r="M53" s="184"/>
      <c r="N53" s="196"/>
      <c r="O53" s="196"/>
      <c r="P53" s="196"/>
      <c r="Q53" s="196"/>
      <c r="R53" s="196"/>
      <c r="S53" s="196"/>
      <c r="T53" s="196"/>
      <c r="U53" s="196"/>
      <c r="V53" s="196"/>
      <c r="W53" s="196"/>
      <c r="X53" s="196"/>
      <c r="Y53" s="196"/>
      <c r="Z53" s="184">
        <v>0.1</v>
      </c>
      <c r="AA53" s="184">
        <v>0.1</v>
      </c>
      <c r="AB53" s="184">
        <v>0.1</v>
      </c>
      <c r="AC53" s="184">
        <v>0.2</v>
      </c>
      <c r="AD53" s="184">
        <v>0.2</v>
      </c>
      <c r="AE53" s="184">
        <v>0.3</v>
      </c>
      <c r="AF53" s="184"/>
      <c r="AG53" s="184"/>
      <c r="AH53" s="152">
        <f t="shared" si="1"/>
        <v>1</v>
      </c>
      <c r="AI53" s="153">
        <f>SUM(D53:AG53)</f>
        <v>1</v>
      </c>
    </row>
    <row r="54" spans="1:36" s="157" customFormat="1" ht="12.75" customHeight="1">
      <c r="A54" s="200"/>
      <c r="B54" s="198"/>
      <c r="C54" s="182"/>
      <c r="D54" s="187"/>
      <c r="E54" s="187"/>
      <c r="F54" s="187"/>
      <c r="G54" s="187"/>
      <c r="H54" s="187"/>
      <c r="I54" s="187"/>
      <c r="J54" s="187"/>
      <c r="K54" s="187"/>
      <c r="L54" s="187"/>
      <c r="M54" s="187"/>
      <c r="N54" s="187"/>
      <c r="O54" s="187"/>
      <c r="P54" s="187"/>
      <c r="Q54" s="187"/>
      <c r="R54" s="187"/>
      <c r="S54" s="187"/>
      <c r="T54" s="187"/>
      <c r="U54" s="187"/>
      <c r="V54" s="187"/>
      <c r="W54" s="187"/>
      <c r="X54" s="187"/>
      <c r="Y54" s="187"/>
      <c r="Z54" s="187">
        <f t="shared" ref="Z54:AE54" si="26">PRODUCT(Z53,$C$53)</f>
        <v>154510.57999999999</v>
      </c>
      <c r="AA54" s="187">
        <f t="shared" si="26"/>
        <v>154510.57999999999</v>
      </c>
      <c r="AB54" s="187">
        <f t="shared" si="26"/>
        <v>154510.57999999999</v>
      </c>
      <c r="AC54" s="187">
        <f t="shared" si="26"/>
        <v>309021.15999999997</v>
      </c>
      <c r="AD54" s="187">
        <f t="shared" si="26"/>
        <v>309021.15999999997</v>
      </c>
      <c r="AE54" s="187">
        <f t="shared" si="26"/>
        <v>463531.74</v>
      </c>
      <c r="AF54" s="187"/>
      <c r="AG54" s="187"/>
      <c r="AH54" s="154">
        <f t="shared" si="1"/>
        <v>1545105.8</v>
      </c>
      <c r="AI54" s="156"/>
      <c r="AJ54" s="155">
        <f>AH54-C53</f>
        <v>-0.01</v>
      </c>
    </row>
    <row r="55" spans="1:36" s="157" customFormat="1" ht="12.75" customHeight="1">
      <c r="A55" s="200"/>
      <c r="B55" s="198"/>
      <c r="C55" s="182"/>
      <c r="D55" s="191"/>
      <c r="E55" s="191"/>
      <c r="F55" s="191"/>
      <c r="G55" s="191"/>
      <c r="H55" s="191"/>
      <c r="I55" s="191"/>
      <c r="J55" s="191"/>
      <c r="K55" s="191"/>
      <c r="L55" s="191"/>
      <c r="M55" s="191"/>
      <c r="N55" s="191"/>
      <c r="O55" s="191"/>
      <c r="P55" s="191"/>
      <c r="Q55" s="191"/>
      <c r="R55" s="191"/>
      <c r="S55" s="191"/>
      <c r="T55" s="191"/>
      <c r="U55" s="191"/>
      <c r="V55" s="191"/>
      <c r="W55" s="191"/>
      <c r="X55" s="191"/>
      <c r="Y55" s="191"/>
      <c r="Z55" s="192"/>
      <c r="AA55" s="192"/>
      <c r="AB55" s="192"/>
      <c r="AC55" s="192"/>
      <c r="AD55" s="192"/>
      <c r="AE55" s="192"/>
      <c r="AF55" s="191"/>
      <c r="AG55" s="191"/>
      <c r="AH55" s="152">
        <f t="shared" si="1"/>
        <v>0</v>
      </c>
      <c r="AI55" s="156"/>
    </row>
    <row r="56" spans="1:36" s="157" customFormat="1" ht="12.75" customHeight="1">
      <c r="A56" s="198" t="str">
        <f>'LIC _ COM BDI'!A288</f>
        <v>18.00</v>
      </c>
      <c r="B56" s="198" t="str">
        <f>'LIC _ COM BDI'!B288</f>
        <v>PAVIMENTAÇÃO</v>
      </c>
      <c r="C56" s="182">
        <f>'LIC _ COM BDI'!G322</f>
        <v>8119055.0199999996</v>
      </c>
      <c r="D56" s="184"/>
      <c r="E56" s="184"/>
      <c r="F56" s="184"/>
      <c r="G56" s="184"/>
      <c r="H56" s="184"/>
      <c r="I56" s="184"/>
      <c r="J56" s="184"/>
      <c r="K56" s="184"/>
      <c r="L56" s="184"/>
      <c r="M56" s="184"/>
      <c r="N56" s="196"/>
      <c r="O56" s="196"/>
      <c r="P56" s="196"/>
      <c r="Q56" s="196"/>
      <c r="R56" s="184">
        <v>0.05</v>
      </c>
      <c r="S56" s="184">
        <v>0.1</v>
      </c>
      <c r="T56" s="184">
        <v>0.1</v>
      </c>
      <c r="U56" s="184">
        <v>0.1</v>
      </c>
      <c r="V56" s="184">
        <v>0.1</v>
      </c>
      <c r="W56" s="184">
        <v>0.1</v>
      </c>
      <c r="X56" s="184">
        <v>0.1</v>
      </c>
      <c r="Y56" s="196">
        <v>0.1</v>
      </c>
      <c r="Z56" s="196">
        <v>0.1</v>
      </c>
      <c r="AA56" s="196">
        <v>0.1</v>
      </c>
      <c r="AB56" s="196">
        <v>0.05</v>
      </c>
      <c r="AC56" s="196"/>
      <c r="AD56" s="196"/>
      <c r="AE56" s="196"/>
      <c r="AF56" s="184"/>
      <c r="AG56" s="184"/>
      <c r="AH56" s="152">
        <f t="shared" si="1"/>
        <v>1</v>
      </c>
      <c r="AI56" s="153">
        <f>SUM(D56:AG56)</f>
        <v>1</v>
      </c>
    </row>
    <row r="57" spans="1:36" s="157" customFormat="1" ht="12.75" customHeight="1">
      <c r="A57" s="200"/>
      <c r="B57" s="198"/>
      <c r="C57" s="182"/>
      <c r="D57" s="187"/>
      <c r="E57" s="187"/>
      <c r="F57" s="187"/>
      <c r="G57" s="187"/>
      <c r="H57" s="187"/>
      <c r="I57" s="187"/>
      <c r="J57" s="187"/>
      <c r="K57" s="187"/>
      <c r="L57" s="187"/>
      <c r="M57" s="187"/>
      <c r="N57" s="187"/>
      <c r="O57" s="187"/>
      <c r="P57" s="187"/>
      <c r="Q57" s="187"/>
      <c r="R57" s="187">
        <f t="shared" ref="R57:T57" si="27">PRODUCT(R56,$C$56)</f>
        <v>405952.75</v>
      </c>
      <c r="S57" s="187">
        <f t="shared" si="27"/>
        <v>811905.5</v>
      </c>
      <c r="T57" s="187">
        <f t="shared" si="27"/>
        <v>811905.5</v>
      </c>
      <c r="U57" s="187">
        <f t="shared" ref="U57:AB57" si="28">PRODUCT(U56,$C$56)</f>
        <v>811905.5</v>
      </c>
      <c r="V57" s="187">
        <f t="shared" si="28"/>
        <v>811905.5</v>
      </c>
      <c r="W57" s="187">
        <f t="shared" si="28"/>
        <v>811905.5</v>
      </c>
      <c r="X57" s="187">
        <f t="shared" si="28"/>
        <v>811905.5</v>
      </c>
      <c r="Y57" s="187">
        <f t="shared" si="28"/>
        <v>811905.5</v>
      </c>
      <c r="Z57" s="187">
        <f t="shared" si="28"/>
        <v>811905.5</v>
      </c>
      <c r="AA57" s="187">
        <f t="shared" si="28"/>
        <v>811905.5</v>
      </c>
      <c r="AB57" s="187">
        <f t="shared" si="28"/>
        <v>405952.75</v>
      </c>
      <c r="AC57" s="187"/>
      <c r="AD57" s="187"/>
      <c r="AE57" s="187"/>
      <c r="AF57" s="187"/>
      <c r="AG57" s="187"/>
      <c r="AH57" s="154">
        <f t="shared" si="1"/>
        <v>8119055</v>
      </c>
      <c r="AI57" s="156"/>
      <c r="AJ57" s="155">
        <f>AH57-C56</f>
        <v>-0.02</v>
      </c>
    </row>
    <row r="58" spans="1:36" s="157" customFormat="1" ht="12.75" customHeight="1">
      <c r="A58" s="200"/>
      <c r="B58" s="198"/>
      <c r="C58" s="182"/>
      <c r="D58" s="191"/>
      <c r="E58" s="191"/>
      <c r="F58" s="191"/>
      <c r="G58" s="191"/>
      <c r="H58" s="191"/>
      <c r="I58" s="191"/>
      <c r="J58" s="191"/>
      <c r="K58" s="191"/>
      <c r="L58" s="191"/>
      <c r="M58" s="191"/>
      <c r="N58" s="191"/>
      <c r="O58" s="191"/>
      <c r="P58" s="191"/>
      <c r="Q58" s="191"/>
      <c r="R58" s="192"/>
      <c r="S58" s="192"/>
      <c r="T58" s="192"/>
      <c r="U58" s="192"/>
      <c r="V58" s="192"/>
      <c r="W58" s="192"/>
      <c r="X58" s="192"/>
      <c r="Y58" s="192"/>
      <c r="Z58" s="192"/>
      <c r="AA58" s="192"/>
      <c r="AB58" s="192"/>
      <c r="AC58" s="191"/>
      <c r="AD58" s="191"/>
      <c r="AE58" s="191"/>
      <c r="AF58" s="191"/>
      <c r="AG58" s="191"/>
      <c r="AH58" s="152">
        <f t="shared" si="1"/>
        <v>0</v>
      </c>
      <c r="AI58" s="156"/>
    </row>
    <row r="59" spans="1:36" s="157" customFormat="1" ht="12.75" customHeight="1">
      <c r="A59" s="198" t="str">
        <f>'LIC _ COM BDI'!A323</f>
        <v>19.00</v>
      </c>
      <c r="B59" s="198" t="str">
        <f>'LIC _ COM BDI'!B323</f>
        <v>BANCADAS</v>
      </c>
      <c r="C59" s="182">
        <f>'LIC _ COM BDI'!G331</f>
        <v>192011.24</v>
      </c>
      <c r="D59" s="184"/>
      <c r="E59" s="184"/>
      <c r="F59" s="184"/>
      <c r="G59" s="184"/>
      <c r="H59" s="184"/>
      <c r="I59" s="184"/>
      <c r="J59" s="184"/>
      <c r="K59" s="184"/>
      <c r="L59" s="184"/>
      <c r="M59" s="184"/>
      <c r="N59" s="196"/>
      <c r="O59" s="196"/>
      <c r="P59" s="196"/>
      <c r="Q59" s="196"/>
      <c r="R59" s="196"/>
      <c r="S59" s="184">
        <v>0.1</v>
      </c>
      <c r="T59" s="184">
        <v>0.1</v>
      </c>
      <c r="U59" s="184">
        <v>0.2</v>
      </c>
      <c r="V59" s="184">
        <v>0.2</v>
      </c>
      <c r="W59" s="184">
        <v>0.2</v>
      </c>
      <c r="X59" s="184">
        <v>0.1</v>
      </c>
      <c r="Y59" s="184">
        <v>0.05</v>
      </c>
      <c r="Z59" s="184">
        <v>0.05</v>
      </c>
      <c r="AA59" s="196"/>
      <c r="AB59" s="196"/>
      <c r="AC59" s="196"/>
      <c r="AD59" s="196"/>
      <c r="AE59" s="196"/>
      <c r="AF59" s="184"/>
      <c r="AG59" s="184"/>
      <c r="AH59" s="152">
        <f t="shared" si="1"/>
        <v>1</v>
      </c>
      <c r="AI59" s="153">
        <f>SUM(D59:AG59)</f>
        <v>1</v>
      </c>
    </row>
    <row r="60" spans="1:36" s="157" customFormat="1" ht="12.75" customHeight="1">
      <c r="A60" s="200"/>
      <c r="B60" s="198"/>
      <c r="C60" s="182"/>
      <c r="D60" s="187"/>
      <c r="E60" s="187"/>
      <c r="F60" s="187"/>
      <c r="G60" s="187"/>
      <c r="H60" s="187"/>
      <c r="I60" s="187"/>
      <c r="J60" s="187"/>
      <c r="K60" s="187"/>
      <c r="L60" s="187"/>
      <c r="M60" s="187"/>
      <c r="N60" s="187"/>
      <c r="O60" s="187"/>
      <c r="P60" s="187"/>
      <c r="Q60" s="187"/>
      <c r="R60" s="187"/>
      <c r="S60" s="187">
        <f t="shared" ref="S60:Z60" si="29">PRODUCT(S59,$C$59)</f>
        <v>19201.12</v>
      </c>
      <c r="T60" s="187">
        <f t="shared" si="29"/>
        <v>19201.12</v>
      </c>
      <c r="U60" s="187">
        <f t="shared" si="29"/>
        <v>38402.25</v>
      </c>
      <c r="V60" s="187">
        <f t="shared" si="29"/>
        <v>38402.25</v>
      </c>
      <c r="W60" s="187">
        <f t="shared" si="29"/>
        <v>38402.25</v>
      </c>
      <c r="X60" s="187">
        <f t="shared" si="29"/>
        <v>19201.12</v>
      </c>
      <c r="Y60" s="187">
        <f t="shared" si="29"/>
        <v>9600.56</v>
      </c>
      <c r="Z60" s="187">
        <f t="shared" si="29"/>
        <v>9600.56</v>
      </c>
      <c r="AA60" s="187"/>
      <c r="AB60" s="187"/>
      <c r="AC60" s="187"/>
      <c r="AD60" s="187"/>
      <c r="AE60" s="187"/>
      <c r="AF60" s="187"/>
      <c r="AG60" s="187"/>
      <c r="AH60" s="154">
        <f t="shared" si="1"/>
        <v>192011.23</v>
      </c>
      <c r="AI60" s="156"/>
      <c r="AJ60" s="155">
        <f>AH60-C59</f>
        <v>-0.01</v>
      </c>
    </row>
    <row r="61" spans="1:36" s="157" customFormat="1" ht="12.75" customHeight="1">
      <c r="A61" s="200"/>
      <c r="B61" s="198"/>
      <c r="C61" s="182"/>
      <c r="D61" s="191"/>
      <c r="E61" s="191"/>
      <c r="F61" s="191"/>
      <c r="G61" s="191"/>
      <c r="H61" s="191"/>
      <c r="I61" s="191"/>
      <c r="J61" s="191"/>
      <c r="K61" s="191"/>
      <c r="L61" s="191"/>
      <c r="M61" s="191"/>
      <c r="N61" s="191"/>
      <c r="O61" s="191"/>
      <c r="P61" s="191"/>
      <c r="Q61" s="191"/>
      <c r="R61" s="191"/>
      <c r="S61" s="192"/>
      <c r="T61" s="192"/>
      <c r="U61" s="192"/>
      <c r="V61" s="192"/>
      <c r="W61" s="192"/>
      <c r="X61" s="192"/>
      <c r="Y61" s="192"/>
      <c r="Z61" s="192"/>
      <c r="AA61" s="191"/>
      <c r="AB61" s="191"/>
      <c r="AC61" s="191"/>
      <c r="AD61" s="191"/>
      <c r="AE61" s="191"/>
      <c r="AF61" s="191"/>
      <c r="AG61" s="191"/>
      <c r="AH61" s="152">
        <f t="shared" si="1"/>
        <v>0</v>
      </c>
      <c r="AI61" s="156"/>
    </row>
    <row r="62" spans="1:36" s="157" customFormat="1" ht="12.75" customHeight="1">
      <c r="A62" s="198" t="str">
        <f>'LIC _ COM BDI'!A332</f>
        <v>20.00</v>
      </c>
      <c r="B62" s="198" t="str">
        <f>'LIC _ COM BDI'!B332</f>
        <v>ARMARIOS</v>
      </c>
      <c r="C62" s="182">
        <f>'LIC _ COM BDI'!G334</f>
        <v>343853.8</v>
      </c>
      <c r="D62" s="184"/>
      <c r="E62" s="184"/>
      <c r="F62" s="184"/>
      <c r="G62" s="184"/>
      <c r="H62" s="184"/>
      <c r="I62" s="184"/>
      <c r="J62" s="184"/>
      <c r="K62" s="184"/>
      <c r="L62" s="184"/>
      <c r="M62" s="184"/>
      <c r="N62" s="196"/>
      <c r="O62" s="196"/>
      <c r="P62" s="196"/>
      <c r="Q62" s="183"/>
      <c r="R62" s="183"/>
      <c r="S62" s="183"/>
      <c r="T62" s="183"/>
      <c r="U62" s="183"/>
      <c r="V62" s="183"/>
      <c r="W62" s="183"/>
      <c r="X62" s="183"/>
      <c r="Y62" s="183"/>
      <c r="Z62" s="184">
        <v>0.15</v>
      </c>
      <c r="AA62" s="184">
        <v>0.2</v>
      </c>
      <c r="AB62" s="184">
        <v>0.25</v>
      </c>
      <c r="AC62" s="184">
        <v>0.25</v>
      </c>
      <c r="AD62" s="184">
        <v>0.15</v>
      </c>
      <c r="AE62" s="184"/>
      <c r="AF62" s="184"/>
      <c r="AG62" s="184"/>
      <c r="AH62" s="152">
        <f t="shared" si="1"/>
        <v>1</v>
      </c>
      <c r="AI62" s="153">
        <f>SUM(D62:AG62)</f>
        <v>1</v>
      </c>
    </row>
    <row r="63" spans="1:36" s="157" customFormat="1" ht="12.75" customHeight="1">
      <c r="A63" s="200"/>
      <c r="B63" s="198"/>
      <c r="C63" s="182"/>
      <c r="D63" s="187"/>
      <c r="E63" s="187"/>
      <c r="F63" s="187"/>
      <c r="G63" s="187"/>
      <c r="H63" s="187"/>
      <c r="I63" s="187"/>
      <c r="J63" s="187"/>
      <c r="K63" s="187"/>
      <c r="L63" s="187"/>
      <c r="M63" s="187"/>
      <c r="N63" s="187"/>
      <c r="O63" s="187"/>
      <c r="P63" s="187"/>
      <c r="Q63" s="186"/>
      <c r="R63" s="186"/>
      <c r="S63" s="186"/>
      <c r="T63" s="186"/>
      <c r="U63" s="186"/>
      <c r="V63" s="186"/>
      <c r="W63" s="186"/>
      <c r="X63" s="186"/>
      <c r="Y63" s="186"/>
      <c r="Z63" s="187">
        <f>PRODUCT(Z62,$C$62)</f>
        <v>51578.07</v>
      </c>
      <c r="AA63" s="187">
        <f>PRODUCT(AA62,$C$62)</f>
        <v>68770.759999999995</v>
      </c>
      <c r="AB63" s="187">
        <f>PRODUCT(AB62,$C$62)</f>
        <v>85963.45</v>
      </c>
      <c r="AC63" s="187">
        <f>PRODUCT(AC62,$C$62)</f>
        <v>85963.45</v>
      </c>
      <c r="AD63" s="187">
        <f>PRODUCT(AD62,$C$62)</f>
        <v>51578.07</v>
      </c>
      <c r="AE63" s="187"/>
      <c r="AF63" s="187"/>
      <c r="AG63" s="187"/>
      <c r="AH63" s="154">
        <f t="shared" si="1"/>
        <v>343853.8</v>
      </c>
      <c r="AI63" s="156"/>
      <c r="AJ63" s="155">
        <f>AH63-C62</f>
        <v>0</v>
      </c>
    </row>
    <row r="64" spans="1:36" s="157" customFormat="1" ht="12.75" customHeight="1">
      <c r="A64" s="200"/>
      <c r="B64" s="198"/>
      <c r="C64" s="182"/>
      <c r="D64" s="191"/>
      <c r="E64" s="191"/>
      <c r="F64" s="191"/>
      <c r="G64" s="191"/>
      <c r="H64" s="191"/>
      <c r="I64" s="191"/>
      <c r="J64" s="191"/>
      <c r="K64" s="191"/>
      <c r="L64" s="191"/>
      <c r="M64" s="191"/>
      <c r="N64" s="191"/>
      <c r="O64" s="191"/>
      <c r="P64" s="191"/>
      <c r="Q64" s="190"/>
      <c r="R64" s="190"/>
      <c r="S64" s="190"/>
      <c r="T64" s="190"/>
      <c r="U64" s="190"/>
      <c r="V64" s="190"/>
      <c r="W64" s="190"/>
      <c r="X64" s="190"/>
      <c r="Y64" s="190"/>
      <c r="Z64" s="192"/>
      <c r="AA64" s="192"/>
      <c r="AB64" s="192"/>
      <c r="AC64" s="192"/>
      <c r="AD64" s="192"/>
      <c r="AE64" s="191"/>
      <c r="AF64" s="191"/>
      <c r="AG64" s="191"/>
      <c r="AH64" s="152">
        <f t="shared" si="1"/>
        <v>0</v>
      </c>
      <c r="AI64" s="156"/>
    </row>
    <row r="65" spans="1:36" s="157" customFormat="1" ht="12.75" customHeight="1">
      <c r="A65" s="198" t="str">
        <f>'LIC _ COM BDI'!A335</f>
        <v>21.00</v>
      </c>
      <c r="B65" s="198" t="str">
        <f>'LIC _ COM BDI'!B335</f>
        <v>ELÉTRICA E SPDA/CABEAMENTO ESTRUTURADO</v>
      </c>
      <c r="C65" s="182">
        <f>'LIC _ COM BDI'!G586</f>
        <v>13230820.09</v>
      </c>
      <c r="D65" s="184"/>
      <c r="E65" s="184"/>
      <c r="F65" s="184"/>
      <c r="G65" s="184"/>
      <c r="H65" s="184"/>
      <c r="I65" s="184"/>
      <c r="J65" s="184"/>
      <c r="K65" s="184"/>
      <c r="L65" s="184"/>
      <c r="M65" s="184"/>
      <c r="N65" s="196"/>
      <c r="O65" s="196"/>
      <c r="P65" s="196"/>
      <c r="Q65" s="184">
        <v>0.05</v>
      </c>
      <c r="R65" s="184">
        <v>0.05</v>
      </c>
      <c r="S65" s="184">
        <v>0.05</v>
      </c>
      <c r="T65" s="184">
        <v>0.1</v>
      </c>
      <c r="U65" s="184">
        <v>0.1</v>
      </c>
      <c r="V65" s="184">
        <v>0.1</v>
      </c>
      <c r="W65" s="184">
        <v>0.1</v>
      </c>
      <c r="X65" s="184">
        <v>0.1</v>
      </c>
      <c r="Y65" s="184">
        <v>0.05</v>
      </c>
      <c r="Z65" s="184">
        <v>0.05</v>
      </c>
      <c r="AA65" s="184">
        <v>0.1</v>
      </c>
      <c r="AB65" s="184">
        <v>0.05</v>
      </c>
      <c r="AC65" s="184">
        <v>0.05</v>
      </c>
      <c r="AD65" s="184">
        <v>0.05</v>
      </c>
      <c r="AE65" s="184"/>
      <c r="AF65" s="184"/>
      <c r="AG65" s="184"/>
      <c r="AH65" s="152">
        <f t="shared" si="1"/>
        <v>1</v>
      </c>
      <c r="AI65" s="153">
        <f>SUM(D65:AG65)</f>
        <v>1</v>
      </c>
    </row>
    <row r="66" spans="1:36" s="157" customFormat="1" ht="12.75" customHeight="1">
      <c r="A66" s="200"/>
      <c r="B66" s="198"/>
      <c r="C66" s="182"/>
      <c r="D66" s="187"/>
      <c r="E66" s="187"/>
      <c r="F66" s="187"/>
      <c r="G66" s="187"/>
      <c r="H66" s="187"/>
      <c r="I66" s="187"/>
      <c r="J66" s="187"/>
      <c r="K66" s="187"/>
      <c r="L66" s="187"/>
      <c r="M66" s="187"/>
      <c r="N66" s="187"/>
      <c r="O66" s="187"/>
      <c r="P66" s="187"/>
      <c r="Q66" s="187">
        <f t="shared" ref="Q66:AD66" si="30">PRODUCT(Q65,$C$65)</f>
        <v>661541</v>
      </c>
      <c r="R66" s="187">
        <f t="shared" si="30"/>
        <v>661541</v>
      </c>
      <c r="S66" s="187">
        <f t="shared" si="30"/>
        <v>661541</v>
      </c>
      <c r="T66" s="187">
        <f t="shared" si="30"/>
        <v>1323082.01</v>
      </c>
      <c r="U66" s="187">
        <f t="shared" si="30"/>
        <v>1323082.01</v>
      </c>
      <c r="V66" s="187">
        <f t="shared" si="30"/>
        <v>1323082.01</v>
      </c>
      <c r="W66" s="187">
        <f t="shared" si="30"/>
        <v>1323082.01</v>
      </c>
      <c r="X66" s="187">
        <f t="shared" si="30"/>
        <v>1323082.01</v>
      </c>
      <c r="Y66" s="187">
        <f t="shared" si="30"/>
        <v>661541</v>
      </c>
      <c r="Z66" s="187">
        <f t="shared" si="30"/>
        <v>661541</v>
      </c>
      <c r="AA66" s="187">
        <f t="shared" si="30"/>
        <v>1323082.01</v>
      </c>
      <c r="AB66" s="187">
        <f t="shared" si="30"/>
        <v>661541</v>
      </c>
      <c r="AC66" s="187">
        <f t="shared" si="30"/>
        <v>661541</v>
      </c>
      <c r="AD66" s="187">
        <f t="shared" si="30"/>
        <v>661541</v>
      </c>
      <c r="AE66" s="187"/>
      <c r="AF66" s="187"/>
      <c r="AG66" s="187"/>
      <c r="AH66" s="154">
        <f t="shared" si="1"/>
        <v>13230820.060000001</v>
      </c>
      <c r="AI66" s="156"/>
      <c r="AJ66" s="155">
        <f>AH66-C65</f>
        <v>-0.03</v>
      </c>
    </row>
    <row r="67" spans="1:36" s="157" customFormat="1" ht="12.75" customHeight="1">
      <c r="A67" s="200"/>
      <c r="B67" s="198"/>
      <c r="C67" s="182"/>
      <c r="D67" s="191"/>
      <c r="E67" s="191"/>
      <c r="F67" s="191"/>
      <c r="G67" s="191"/>
      <c r="H67" s="191"/>
      <c r="I67" s="191"/>
      <c r="J67" s="191"/>
      <c r="K67" s="191"/>
      <c r="L67" s="191"/>
      <c r="M67" s="191"/>
      <c r="N67" s="191"/>
      <c r="O67" s="191"/>
      <c r="P67" s="191"/>
      <c r="Q67" s="192"/>
      <c r="R67" s="192"/>
      <c r="S67" s="192"/>
      <c r="T67" s="192"/>
      <c r="U67" s="192"/>
      <c r="V67" s="192"/>
      <c r="W67" s="192"/>
      <c r="X67" s="192"/>
      <c r="Y67" s="192"/>
      <c r="Z67" s="192"/>
      <c r="AA67" s="192"/>
      <c r="AB67" s="192"/>
      <c r="AC67" s="192"/>
      <c r="AD67" s="192"/>
      <c r="AE67" s="191"/>
      <c r="AF67" s="191"/>
      <c r="AG67" s="191"/>
      <c r="AH67" s="152">
        <f t="shared" si="1"/>
        <v>0</v>
      </c>
      <c r="AI67" s="156"/>
    </row>
    <row r="68" spans="1:36" s="157" customFormat="1" ht="12.75" customHeight="1">
      <c r="A68" s="198" t="str">
        <f>'LIC _ COM BDI'!A587</f>
        <v>22.00</v>
      </c>
      <c r="B68" s="198" t="str">
        <f>'LIC _ COM BDI'!B587</f>
        <v>INSTALAÇÃO DE AR CONDICIONADO</v>
      </c>
      <c r="C68" s="182">
        <f>'LIC _ COM BDI'!G772</f>
        <v>18270984.710000001</v>
      </c>
      <c r="D68" s="184"/>
      <c r="E68" s="184"/>
      <c r="F68" s="184"/>
      <c r="G68" s="184"/>
      <c r="H68" s="184"/>
      <c r="I68" s="184"/>
      <c r="J68" s="184"/>
      <c r="K68" s="184"/>
      <c r="L68" s="184"/>
      <c r="M68" s="184"/>
      <c r="N68" s="196"/>
      <c r="O68" s="184">
        <v>0.05</v>
      </c>
      <c r="P68" s="184">
        <v>0.05</v>
      </c>
      <c r="Q68" s="184">
        <v>0.05</v>
      </c>
      <c r="R68" s="184">
        <v>0.05</v>
      </c>
      <c r="S68" s="184">
        <v>0.05</v>
      </c>
      <c r="T68" s="196">
        <v>0.05</v>
      </c>
      <c r="U68" s="196">
        <v>0.1</v>
      </c>
      <c r="V68" s="196">
        <v>0.1</v>
      </c>
      <c r="W68" s="196">
        <v>0.1</v>
      </c>
      <c r="X68" s="196">
        <v>0.1</v>
      </c>
      <c r="Y68" s="196">
        <v>0.1</v>
      </c>
      <c r="Z68" s="196">
        <v>0.1</v>
      </c>
      <c r="AA68" s="196">
        <v>0.1</v>
      </c>
      <c r="AB68" s="196"/>
      <c r="AC68" s="196"/>
      <c r="AD68" s="196"/>
      <c r="AE68" s="196"/>
      <c r="AF68" s="184"/>
      <c r="AG68" s="184"/>
      <c r="AH68" s="152">
        <f t="shared" si="1"/>
        <v>1</v>
      </c>
      <c r="AI68" s="153">
        <f>SUM(D68:AG68)</f>
        <v>1</v>
      </c>
    </row>
    <row r="69" spans="1:36" s="157" customFormat="1" ht="12.75" customHeight="1">
      <c r="A69" s="200"/>
      <c r="B69" s="198"/>
      <c r="C69" s="182"/>
      <c r="D69" s="187"/>
      <c r="E69" s="187"/>
      <c r="F69" s="187"/>
      <c r="G69" s="187"/>
      <c r="H69" s="187"/>
      <c r="I69" s="187"/>
      <c r="J69" s="187"/>
      <c r="K69" s="187"/>
      <c r="L69" s="187"/>
      <c r="M69" s="187"/>
      <c r="N69" s="187"/>
      <c r="O69" s="187">
        <f t="shared" ref="O69:P69" si="31">PRODUCT(O68,$C$68)</f>
        <v>913549.24</v>
      </c>
      <c r="P69" s="187">
        <f t="shared" si="31"/>
        <v>913549.24</v>
      </c>
      <c r="Q69" s="187">
        <f t="shared" ref="Q69:R69" si="32">PRODUCT(Q68,$C$68)</f>
        <v>913549.24</v>
      </c>
      <c r="R69" s="187">
        <f t="shared" si="32"/>
        <v>913549.24</v>
      </c>
      <c r="S69" s="187">
        <f t="shared" ref="S69:Z69" si="33">PRODUCT(S68,$C$68)</f>
        <v>913549.24</v>
      </c>
      <c r="T69" s="187">
        <f t="shared" si="33"/>
        <v>913549.24</v>
      </c>
      <c r="U69" s="187">
        <f t="shared" si="33"/>
        <v>1827098.47</v>
      </c>
      <c r="V69" s="187">
        <f t="shared" si="33"/>
        <v>1827098.47</v>
      </c>
      <c r="W69" s="187">
        <f t="shared" si="33"/>
        <v>1827098.47</v>
      </c>
      <c r="X69" s="187">
        <f t="shared" si="33"/>
        <v>1827098.47</v>
      </c>
      <c r="Y69" s="187">
        <f t="shared" si="33"/>
        <v>1827098.47</v>
      </c>
      <c r="Z69" s="187">
        <f t="shared" si="33"/>
        <v>1827098.47</v>
      </c>
      <c r="AA69" s="187">
        <f t="shared" ref="AA69" si="34">PRODUCT(AA68,$C$68)</f>
        <v>1827098.47</v>
      </c>
      <c r="AB69" s="187"/>
      <c r="AC69" s="187"/>
      <c r="AD69" s="187"/>
      <c r="AE69" s="187"/>
      <c r="AF69" s="187"/>
      <c r="AG69" s="187"/>
      <c r="AH69" s="154">
        <f t="shared" si="1"/>
        <v>18270984.73</v>
      </c>
      <c r="AI69" s="156"/>
      <c r="AJ69" s="155">
        <f>AH69-C68</f>
        <v>0.02</v>
      </c>
    </row>
    <row r="70" spans="1:36" s="157" customFormat="1" ht="12.75" customHeight="1">
      <c r="A70" s="200"/>
      <c r="B70" s="198"/>
      <c r="C70" s="182"/>
      <c r="D70" s="191"/>
      <c r="E70" s="191"/>
      <c r="F70" s="191"/>
      <c r="G70" s="191"/>
      <c r="H70" s="191"/>
      <c r="I70" s="191"/>
      <c r="J70" s="191"/>
      <c r="K70" s="191"/>
      <c r="L70" s="191"/>
      <c r="M70" s="191"/>
      <c r="N70" s="191"/>
      <c r="O70" s="192"/>
      <c r="P70" s="192"/>
      <c r="Q70" s="192"/>
      <c r="R70" s="192"/>
      <c r="S70" s="192"/>
      <c r="T70" s="192"/>
      <c r="U70" s="192"/>
      <c r="V70" s="192"/>
      <c r="W70" s="192"/>
      <c r="X70" s="192"/>
      <c r="Y70" s="192"/>
      <c r="Z70" s="192"/>
      <c r="AA70" s="192"/>
      <c r="AB70" s="191"/>
      <c r="AC70" s="190"/>
      <c r="AD70" s="190"/>
      <c r="AE70" s="191"/>
      <c r="AF70" s="191"/>
      <c r="AG70" s="191"/>
      <c r="AH70" s="152">
        <f t="shared" ref="AH70:AH89" si="35">SUM(D70:AG70)</f>
        <v>0</v>
      </c>
      <c r="AI70" s="156"/>
    </row>
    <row r="71" spans="1:36" s="157" customFormat="1" ht="12.75" customHeight="1">
      <c r="A71" s="198" t="str">
        <f>'LIC _ COM BDI'!A773</f>
        <v>23.00</v>
      </c>
      <c r="B71" s="198" t="str">
        <f>'LIC _ COM BDI'!B773</f>
        <v>INSTALAÇÕES HIDRÁULICAS E SANITÁRIAS</v>
      </c>
      <c r="C71" s="182">
        <f>'LIC _ COM BDI'!G881</f>
        <v>1732447.18</v>
      </c>
      <c r="D71" s="184"/>
      <c r="E71" s="184"/>
      <c r="F71" s="184"/>
      <c r="G71" s="184"/>
      <c r="H71" s="184"/>
      <c r="I71" s="184"/>
      <c r="J71" s="184"/>
      <c r="K71" s="184"/>
      <c r="L71" s="184"/>
      <c r="M71" s="184"/>
      <c r="N71" s="196"/>
      <c r="O71" s="184">
        <v>0.05</v>
      </c>
      <c r="P71" s="184">
        <v>0.05</v>
      </c>
      <c r="Q71" s="184">
        <v>0.05</v>
      </c>
      <c r="R71" s="184">
        <v>0.05</v>
      </c>
      <c r="S71" s="184">
        <v>0.05</v>
      </c>
      <c r="T71" s="184">
        <v>0.05</v>
      </c>
      <c r="U71" s="184">
        <v>0.05</v>
      </c>
      <c r="V71" s="184">
        <v>0.05</v>
      </c>
      <c r="W71" s="184">
        <v>0.05</v>
      </c>
      <c r="X71" s="184">
        <v>0.1</v>
      </c>
      <c r="Y71" s="184">
        <v>0.1</v>
      </c>
      <c r="Z71" s="184">
        <v>0.1</v>
      </c>
      <c r="AA71" s="184">
        <v>0.1</v>
      </c>
      <c r="AB71" s="184">
        <v>0.15</v>
      </c>
      <c r="AC71" s="184"/>
      <c r="AD71" s="184"/>
      <c r="AE71" s="184"/>
      <c r="AF71" s="184"/>
      <c r="AG71" s="184"/>
      <c r="AH71" s="152">
        <f t="shared" si="35"/>
        <v>1</v>
      </c>
      <c r="AI71" s="153">
        <f>SUM(D71:AG71)</f>
        <v>1</v>
      </c>
    </row>
    <row r="72" spans="1:36" s="157" customFormat="1" ht="12.75" customHeight="1">
      <c r="A72" s="200"/>
      <c r="B72" s="198"/>
      <c r="C72" s="182"/>
      <c r="D72" s="187"/>
      <c r="E72" s="187"/>
      <c r="F72" s="187"/>
      <c r="G72" s="187"/>
      <c r="H72" s="187"/>
      <c r="I72" s="187"/>
      <c r="J72" s="187"/>
      <c r="K72" s="187"/>
      <c r="L72" s="187"/>
      <c r="M72" s="187"/>
      <c r="N72" s="187"/>
      <c r="O72" s="187">
        <f t="shared" ref="O72" si="36">PRODUCT(O71,$C$71)</f>
        <v>86622.36</v>
      </c>
      <c r="P72" s="187">
        <f t="shared" ref="P72:AB72" si="37">PRODUCT(P71,$C$71)</f>
        <v>86622.36</v>
      </c>
      <c r="Q72" s="187">
        <f t="shared" si="37"/>
        <v>86622.36</v>
      </c>
      <c r="R72" s="187">
        <f t="shared" si="37"/>
        <v>86622.36</v>
      </c>
      <c r="S72" s="187">
        <f t="shared" si="37"/>
        <v>86622.36</v>
      </c>
      <c r="T72" s="187">
        <f t="shared" si="37"/>
        <v>86622.36</v>
      </c>
      <c r="U72" s="187">
        <f t="shared" si="37"/>
        <v>86622.36</v>
      </c>
      <c r="V72" s="187">
        <f t="shared" si="37"/>
        <v>86622.36</v>
      </c>
      <c r="W72" s="187">
        <f t="shared" si="37"/>
        <v>86622.36</v>
      </c>
      <c r="X72" s="187">
        <f t="shared" si="37"/>
        <v>173244.72</v>
      </c>
      <c r="Y72" s="187">
        <f t="shared" si="37"/>
        <v>173244.72</v>
      </c>
      <c r="Z72" s="187">
        <f t="shared" si="37"/>
        <v>173244.72</v>
      </c>
      <c r="AA72" s="187">
        <f t="shared" si="37"/>
        <v>173244.72</v>
      </c>
      <c r="AB72" s="187">
        <f t="shared" si="37"/>
        <v>259867.08</v>
      </c>
      <c r="AC72" s="187"/>
      <c r="AD72" s="187"/>
      <c r="AE72" s="187"/>
      <c r="AF72" s="187"/>
      <c r="AG72" s="187"/>
      <c r="AH72" s="154">
        <f t="shared" si="35"/>
        <v>1732447.2</v>
      </c>
      <c r="AI72" s="156"/>
      <c r="AJ72" s="155">
        <f>AH72-C71</f>
        <v>0.02</v>
      </c>
    </row>
    <row r="73" spans="1:36" s="157" customFormat="1" ht="12.75" customHeight="1">
      <c r="A73" s="200"/>
      <c r="B73" s="198"/>
      <c r="C73" s="182"/>
      <c r="D73" s="191"/>
      <c r="E73" s="191"/>
      <c r="F73" s="191"/>
      <c r="G73" s="191"/>
      <c r="H73" s="191"/>
      <c r="I73" s="191"/>
      <c r="J73" s="191"/>
      <c r="K73" s="191"/>
      <c r="L73" s="191"/>
      <c r="M73" s="191"/>
      <c r="N73" s="191"/>
      <c r="O73" s="192"/>
      <c r="P73" s="192"/>
      <c r="Q73" s="192"/>
      <c r="R73" s="192"/>
      <c r="S73" s="192"/>
      <c r="T73" s="192"/>
      <c r="U73" s="192"/>
      <c r="V73" s="192"/>
      <c r="W73" s="192"/>
      <c r="X73" s="192"/>
      <c r="Y73" s="192"/>
      <c r="Z73" s="192"/>
      <c r="AA73" s="192"/>
      <c r="AB73" s="192"/>
      <c r="AC73" s="191"/>
      <c r="AD73" s="191"/>
      <c r="AE73" s="191"/>
      <c r="AF73" s="191"/>
      <c r="AG73" s="191"/>
      <c r="AH73" s="152">
        <f t="shared" si="35"/>
        <v>0</v>
      </c>
      <c r="AI73" s="156"/>
    </row>
    <row r="74" spans="1:36" s="157" customFormat="1">
      <c r="A74" s="198" t="str">
        <f>'LIC _ COM BDI'!A882</f>
        <v>24.00</v>
      </c>
      <c r="B74" s="198" t="str">
        <f>'LIC _ COM BDI'!B882</f>
        <v>INSTALAÇÕES DE COMBATE A INCÊNDIOS</v>
      </c>
      <c r="C74" s="182">
        <f>'LIC _ COM BDI'!G914</f>
        <v>441177.01</v>
      </c>
      <c r="D74" s="184"/>
      <c r="E74" s="184"/>
      <c r="F74" s="184"/>
      <c r="G74" s="184"/>
      <c r="H74" s="184"/>
      <c r="I74" s="184"/>
      <c r="J74" s="184"/>
      <c r="K74" s="184"/>
      <c r="L74" s="184"/>
      <c r="M74" s="184"/>
      <c r="N74" s="196"/>
      <c r="O74" s="196"/>
      <c r="P74" s="196"/>
      <c r="Q74" s="196"/>
      <c r="R74" s="196"/>
      <c r="S74" s="196"/>
      <c r="T74" s="196"/>
      <c r="U74" s="196"/>
      <c r="V74" s="196"/>
      <c r="W74" s="196"/>
      <c r="X74" s="196"/>
      <c r="Y74" s="184"/>
      <c r="Z74" s="184"/>
      <c r="AA74" s="184"/>
      <c r="AB74" s="184"/>
      <c r="AC74" s="184"/>
      <c r="AD74" s="184">
        <v>0.3</v>
      </c>
      <c r="AE74" s="196">
        <v>0.5</v>
      </c>
      <c r="AF74" s="196">
        <v>0.2</v>
      </c>
      <c r="AG74" s="184"/>
      <c r="AH74" s="152">
        <f t="shared" si="35"/>
        <v>1</v>
      </c>
      <c r="AI74" s="153">
        <f>SUM(D74:AG74)</f>
        <v>1</v>
      </c>
    </row>
    <row r="75" spans="1:36" s="157" customFormat="1" ht="12.75" customHeight="1">
      <c r="A75" s="200"/>
      <c r="B75" s="198"/>
      <c r="C75" s="182"/>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f>PRODUCT(AD74,$C$74)</f>
        <v>132353.1</v>
      </c>
      <c r="AE75" s="187">
        <f>PRODUCT(AE74,$C$74)</f>
        <v>220588.51</v>
      </c>
      <c r="AF75" s="187">
        <f>PRODUCT(AF74,$C$74)</f>
        <v>88235.4</v>
      </c>
      <c r="AG75" s="187"/>
      <c r="AH75" s="154">
        <f t="shared" si="35"/>
        <v>441177.01</v>
      </c>
      <c r="AI75" s="156"/>
      <c r="AJ75" s="155">
        <f>AH75-C74</f>
        <v>0</v>
      </c>
    </row>
    <row r="76" spans="1:36" s="157" customFormat="1" ht="12.75" customHeight="1">
      <c r="A76" s="200"/>
      <c r="B76" s="198"/>
      <c r="C76" s="182"/>
      <c r="D76" s="191"/>
      <c r="E76" s="191"/>
      <c r="F76" s="191"/>
      <c r="G76" s="191"/>
      <c r="H76" s="191"/>
      <c r="I76" s="191"/>
      <c r="J76" s="191"/>
      <c r="K76" s="191"/>
      <c r="L76" s="191"/>
      <c r="M76" s="191"/>
      <c r="N76" s="191"/>
      <c r="O76" s="191"/>
      <c r="P76" s="191"/>
      <c r="Q76" s="191"/>
      <c r="R76" s="191"/>
      <c r="S76" s="191"/>
      <c r="T76" s="191"/>
      <c r="U76" s="191"/>
      <c r="V76" s="191"/>
      <c r="W76" s="191"/>
      <c r="X76" s="191"/>
      <c r="Y76" s="184"/>
      <c r="Z76" s="184"/>
      <c r="AA76" s="184"/>
      <c r="AB76" s="184"/>
      <c r="AC76" s="184"/>
      <c r="AD76" s="192"/>
      <c r="AE76" s="192"/>
      <c r="AF76" s="192"/>
      <c r="AG76" s="191"/>
      <c r="AH76" s="152">
        <f t="shared" si="35"/>
        <v>0</v>
      </c>
      <c r="AI76" s="156"/>
    </row>
    <row r="77" spans="1:36" s="157" customFormat="1" ht="12.75" customHeight="1">
      <c r="A77" s="198" t="str">
        <f>'LIC _ COM BDI'!A915</f>
        <v>25.00</v>
      </c>
      <c r="B77" s="198" t="str">
        <f>'LIC _ COM BDI'!B915</f>
        <v>EQUIPAMENTOS</v>
      </c>
      <c r="C77" s="182">
        <f>'LIC _ COM BDI'!G1025</f>
        <v>14955696.390000001</v>
      </c>
      <c r="D77" s="191"/>
      <c r="E77" s="191"/>
      <c r="F77" s="191"/>
      <c r="G77" s="191"/>
      <c r="H77" s="191"/>
      <c r="I77" s="191"/>
      <c r="J77" s="191"/>
      <c r="K77" s="191"/>
      <c r="L77" s="191"/>
      <c r="M77" s="191"/>
      <c r="N77" s="191"/>
      <c r="O77" s="191"/>
      <c r="P77" s="191"/>
      <c r="Q77" s="191"/>
      <c r="R77" s="191"/>
      <c r="S77" s="191"/>
      <c r="T77" s="191"/>
      <c r="U77" s="191"/>
      <c r="V77" s="191"/>
      <c r="W77" s="184">
        <v>0.05</v>
      </c>
      <c r="X77" s="184">
        <v>0.05</v>
      </c>
      <c r="Y77" s="184">
        <v>0.1</v>
      </c>
      <c r="Z77" s="184">
        <v>0.2</v>
      </c>
      <c r="AA77" s="184">
        <v>0.1</v>
      </c>
      <c r="AB77" s="184">
        <v>0.1</v>
      </c>
      <c r="AC77" s="184">
        <v>0.1</v>
      </c>
      <c r="AD77" s="184">
        <v>0.1</v>
      </c>
      <c r="AE77" s="196">
        <v>0.1</v>
      </c>
      <c r="AF77" s="196">
        <v>7.0000000000000007E-2</v>
      </c>
      <c r="AG77" s="196">
        <v>0.03</v>
      </c>
      <c r="AH77" s="152">
        <f t="shared" si="35"/>
        <v>1</v>
      </c>
      <c r="AI77" s="153">
        <f>SUM(D77:AG77)</f>
        <v>1</v>
      </c>
    </row>
    <row r="78" spans="1:36" s="157" customFormat="1" ht="12.75" customHeight="1">
      <c r="A78" s="200"/>
      <c r="B78" s="198"/>
      <c r="C78" s="182"/>
      <c r="D78" s="191"/>
      <c r="E78" s="191"/>
      <c r="F78" s="191"/>
      <c r="G78" s="191"/>
      <c r="H78" s="191"/>
      <c r="I78" s="191"/>
      <c r="J78" s="191"/>
      <c r="K78" s="191"/>
      <c r="L78" s="191"/>
      <c r="M78" s="191"/>
      <c r="N78" s="191"/>
      <c r="O78" s="191"/>
      <c r="P78" s="191"/>
      <c r="Q78" s="191"/>
      <c r="R78" s="191"/>
      <c r="S78" s="191"/>
      <c r="T78" s="191"/>
      <c r="U78" s="191"/>
      <c r="V78" s="191"/>
      <c r="W78" s="187">
        <f>PRODUCT(W77,A$77:$C77)</f>
        <v>747784.82</v>
      </c>
      <c r="X78" s="187">
        <f>PRODUCT(X77,B$77:$C77)</f>
        <v>747784.82</v>
      </c>
      <c r="Y78" s="187">
        <f>PRODUCT(Y77,$C$77:C77)</f>
        <v>1495569.64</v>
      </c>
      <c r="Z78" s="187">
        <f>PRODUCT(Z77,$C$77:C77)</f>
        <v>2991139.28</v>
      </c>
      <c r="AA78" s="187">
        <f>PRODUCT(AA77,$C$77:E77)</f>
        <v>1495569.64</v>
      </c>
      <c r="AB78" s="187">
        <f>PRODUCT(AB77,$C$77:C77)</f>
        <v>1495569.64</v>
      </c>
      <c r="AC78" s="187">
        <f>PRODUCT(AC77,$C$77:C77)</f>
        <v>1495569.64</v>
      </c>
      <c r="AD78" s="187">
        <f>PRODUCT(AD77,$C$77:C77)</f>
        <v>1495569.64</v>
      </c>
      <c r="AE78" s="187">
        <f>PRODUCT(AE77,$C$77:C77)</f>
        <v>1495569.64</v>
      </c>
      <c r="AF78" s="187">
        <f>PRODUCT(AF77,$C$77:D77)</f>
        <v>1046898.75</v>
      </c>
      <c r="AG78" s="187">
        <f>PRODUCT(AG77,$C$77:E77)</f>
        <v>448670.89</v>
      </c>
      <c r="AH78" s="154">
        <f t="shared" si="35"/>
        <v>14955696.4</v>
      </c>
      <c r="AI78" s="156"/>
      <c r="AJ78" s="155">
        <f>AH78-C77</f>
        <v>0.01</v>
      </c>
    </row>
    <row r="79" spans="1:36" s="157" customFormat="1" ht="12.75" customHeight="1">
      <c r="A79" s="200"/>
      <c r="B79" s="198"/>
      <c r="C79" s="182"/>
      <c r="D79" s="191"/>
      <c r="E79" s="191"/>
      <c r="F79" s="191"/>
      <c r="G79" s="191"/>
      <c r="H79" s="191"/>
      <c r="I79" s="191"/>
      <c r="J79" s="191"/>
      <c r="K79" s="191"/>
      <c r="L79" s="191"/>
      <c r="M79" s="191"/>
      <c r="N79" s="191"/>
      <c r="O79" s="191"/>
      <c r="P79" s="191"/>
      <c r="Q79" s="191"/>
      <c r="R79" s="191"/>
      <c r="S79" s="191"/>
      <c r="T79" s="191"/>
      <c r="U79" s="191"/>
      <c r="V79" s="191"/>
      <c r="W79" s="192"/>
      <c r="X79" s="192"/>
      <c r="Y79" s="192"/>
      <c r="Z79" s="192"/>
      <c r="AA79" s="192"/>
      <c r="AB79" s="192"/>
      <c r="AC79" s="192"/>
      <c r="AD79" s="192"/>
      <c r="AE79" s="192"/>
      <c r="AF79" s="192"/>
      <c r="AG79" s="192"/>
      <c r="AH79" s="152">
        <f t="shared" si="35"/>
        <v>0</v>
      </c>
      <c r="AI79" s="156"/>
    </row>
    <row r="80" spans="1:36" s="157" customFormat="1" ht="12.75" customHeight="1">
      <c r="A80" s="198" t="str">
        <f>'LIC _ COM BDI'!A1026</f>
        <v>26.00</v>
      </c>
      <c r="B80" s="198" t="str">
        <f>'LIC _ COM BDI'!B1026</f>
        <v>PAISAGISMO</v>
      </c>
      <c r="C80" s="182">
        <f>'LIC _ COM BDI'!G1036</f>
        <v>15344.28</v>
      </c>
      <c r="D80" s="184">
        <v>0.25</v>
      </c>
      <c r="E80" s="184">
        <v>0.45</v>
      </c>
      <c r="F80" s="184">
        <v>0.3</v>
      </c>
      <c r="G80" s="184"/>
      <c r="H80" s="184"/>
      <c r="I80" s="184"/>
      <c r="J80" s="184"/>
      <c r="K80" s="184"/>
      <c r="L80" s="184"/>
      <c r="M80" s="184"/>
      <c r="N80" s="196"/>
      <c r="O80" s="196"/>
      <c r="P80" s="196"/>
      <c r="Q80" s="196"/>
      <c r="R80" s="196"/>
      <c r="S80" s="196"/>
      <c r="T80" s="196"/>
      <c r="U80" s="196"/>
      <c r="V80" s="196"/>
      <c r="W80" s="196"/>
      <c r="X80" s="196"/>
      <c r="Y80" s="196"/>
      <c r="Z80" s="196"/>
      <c r="AA80" s="184"/>
      <c r="AB80" s="184"/>
      <c r="AC80" s="184"/>
      <c r="AD80" s="184"/>
      <c r="AE80" s="184"/>
      <c r="AF80" s="184"/>
      <c r="AG80" s="184"/>
      <c r="AH80" s="152">
        <f t="shared" si="35"/>
        <v>1</v>
      </c>
      <c r="AI80" s="153">
        <f>SUM(D80:AG80)</f>
        <v>1</v>
      </c>
    </row>
    <row r="81" spans="1:42" s="157" customFormat="1" ht="12.75" customHeight="1">
      <c r="A81" s="200"/>
      <c r="B81" s="198"/>
      <c r="C81" s="182"/>
      <c r="D81" s="187">
        <f>PRODUCT(D80,$C$80)</f>
        <v>3836.07</v>
      </c>
      <c r="E81" s="187">
        <f>PRODUCT(E80,$C$80)</f>
        <v>6904.93</v>
      </c>
      <c r="F81" s="187">
        <f>PRODUCT(F80,$C$80)</f>
        <v>4603.28</v>
      </c>
      <c r="G81" s="18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154">
        <f t="shared" si="35"/>
        <v>15344.28</v>
      </c>
      <c r="AI81" s="156"/>
      <c r="AJ81" s="155">
        <f>AH81-C80</f>
        <v>0</v>
      </c>
    </row>
    <row r="82" spans="1:42" s="157" customFormat="1" ht="12.75" customHeight="1">
      <c r="A82" s="200"/>
      <c r="B82" s="198"/>
      <c r="C82" s="182"/>
      <c r="D82" s="192"/>
      <c r="E82" s="192"/>
      <c r="F82" s="192"/>
      <c r="G82" s="184"/>
      <c r="H82" s="184"/>
      <c r="I82" s="184"/>
      <c r="J82" s="184"/>
      <c r="K82" s="184"/>
      <c r="L82" s="184"/>
      <c r="M82" s="184"/>
      <c r="N82" s="196"/>
      <c r="O82" s="196"/>
      <c r="P82" s="196"/>
      <c r="Q82" s="196"/>
      <c r="R82" s="196"/>
      <c r="S82" s="196"/>
      <c r="T82" s="196"/>
      <c r="U82" s="196"/>
      <c r="V82" s="196"/>
      <c r="W82" s="196"/>
      <c r="X82" s="196"/>
      <c r="Y82" s="196"/>
      <c r="Z82" s="196"/>
      <c r="AA82" s="191"/>
      <c r="AB82" s="191"/>
      <c r="AC82" s="191"/>
      <c r="AD82" s="191"/>
      <c r="AE82" s="191"/>
      <c r="AF82" s="191"/>
      <c r="AG82" s="191"/>
      <c r="AH82" s="152">
        <f t="shared" si="35"/>
        <v>0</v>
      </c>
      <c r="AI82" s="156"/>
    </row>
    <row r="83" spans="1:42" s="157" customFormat="1" ht="12.75" customHeight="1">
      <c r="A83" s="198" t="str">
        <f>'LIC _ COM BDI'!A1037</f>
        <v>27.00</v>
      </c>
      <c r="B83" s="198" t="str">
        <f>'LIC _ COM BDI'!B1037</f>
        <v>LIMPEZA FINAL PARA ENTREGA DA OBRA</v>
      </c>
      <c r="C83" s="182">
        <f>'LIC _ COM BDI'!G1039</f>
        <v>79974.25</v>
      </c>
      <c r="D83" s="184"/>
      <c r="E83" s="184"/>
      <c r="F83" s="184"/>
      <c r="G83" s="184"/>
      <c r="H83" s="184"/>
      <c r="I83" s="184"/>
      <c r="J83" s="184"/>
      <c r="K83" s="184"/>
      <c r="L83" s="184"/>
      <c r="M83" s="184"/>
      <c r="N83" s="196"/>
      <c r="O83" s="196"/>
      <c r="P83" s="196"/>
      <c r="Q83" s="196"/>
      <c r="R83" s="196"/>
      <c r="S83" s="196"/>
      <c r="T83" s="196"/>
      <c r="U83" s="196"/>
      <c r="V83" s="196"/>
      <c r="W83" s="196"/>
      <c r="X83" s="196"/>
      <c r="Y83" s="196"/>
      <c r="Z83" s="196"/>
      <c r="AA83" s="184">
        <v>0.1</v>
      </c>
      <c r="AB83" s="184">
        <v>0.1</v>
      </c>
      <c r="AC83" s="184">
        <v>0.1</v>
      </c>
      <c r="AD83" s="184">
        <v>0.1</v>
      </c>
      <c r="AE83" s="184">
        <v>0.2</v>
      </c>
      <c r="AF83" s="184">
        <v>0.2</v>
      </c>
      <c r="AG83" s="184">
        <v>0.2</v>
      </c>
      <c r="AH83" s="152">
        <f t="shared" si="35"/>
        <v>1</v>
      </c>
      <c r="AI83" s="153">
        <f>SUM(D83:AG83)</f>
        <v>1</v>
      </c>
    </row>
    <row r="84" spans="1:42" s="157" customFormat="1" ht="12.75" customHeight="1">
      <c r="A84" s="200"/>
      <c r="B84" s="198"/>
      <c r="C84" s="182"/>
      <c r="D84" s="187"/>
      <c r="E84" s="187"/>
      <c r="F84" s="187"/>
      <c r="G84" s="187"/>
      <c r="H84" s="187"/>
      <c r="I84" s="187"/>
      <c r="J84" s="187"/>
      <c r="K84" s="187"/>
      <c r="L84" s="187"/>
      <c r="M84" s="187"/>
      <c r="N84" s="187"/>
      <c r="O84" s="187"/>
      <c r="P84" s="187"/>
      <c r="Q84" s="187"/>
      <c r="R84" s="187"/>
      <c r="S84" s="187"/>
      <c r="T84" s="187"/>
      <c r="U84" s="187"/>
      <c r="V84" s="187"/>
      <c r="W84" s="187"/>
      <c r="X84" s="187"/>
      <c r="Y84" s="187"/>
      <c r="Z84" s="187"/>
      <c r="AA84" s="187">
        <f>PRODUCT(AA83,$C$83)</f>
        <v>7997.43</v>
      </c>
      <c r="AB84" s="187">
        <f t="shared" ref="AB84:AG84" si="38">PRODUCT(AB83,$C$83)</f>
        <v>7997.43</v>
      </c>
      <c r="AC84" s="187">
        <f t="shared" si="38"/>
        <v>7997.43</v>
      </c>
      <c r="AD84" s="187">
        <f t="shared" si="38"/>
        <v>7997.43</v>
      </c>
      <c r="AE84" s="187">
        <f t="shared" si="38"/>
        <v>15994.85</v>
      </c>
      <c r="AF84" s="187">
        <f t="shared" si="38"/>
        <v>15994.85</v>
      </c>
      <c r="AG84" s="187">
        <f t="shared" si="38"/>
        <v>15994.85</v>
      </c>
      <c r="AH84" s="154">
        <f t="shared" si="35"/>
        <v>79974.27</v>
      </c>
      <c r="AI84" s="156"/>
      <c r="AJ84" s="155">
        <f>AH84-C83</f>
        <v>0.02</v>
      </c>
    </row>
    <row r="85" spans="1:42" s="157" customFormat="1" ht="12.75" customHeight="1">
      <c r="A85" s="200"/>
      <c r="B85" s="198"/>
      <c r="C85" s="182"/>
      <c r="D85" s="184"/>
      <c r="E85" s="184"/>
      <c r="F85" s="184"/>
      <c r="G85" s="184"/>
      <c r="H85" s="184"/>
      <c r="I85" s="184"/>
      <c r="J85" s="184"/>
      <c r="K85" s="184"/>
      <c r="L85" s="184"/>
      <c r="M85" s="184"/>
      <c r="N85" s="196"/>
      <c r="O85" s="196"/>
      <c r="P85" s="196"/>
      <c r="Q85" s="196"/>
      <c r="R85" s="196"/>
      <c r="S85" s="196"/>
      <c r="T85" s="196"/>
      <c r="U85" s="196"/>
      <c r="V85" s="196"/>
      <c r="W85" s="196"/>
      <c r="X85" s="196"/>
      <c r="Y85" s="196"/>
      <c r="Z85" s="196"/>
      <c r="AA85" s="192"/>
      <c r="AB85" s="192"/>
      <c r="AC85" s="192"/>
      <c r="AD85" s="192"/>
      <c r="AE85" s="192"/>
      <c r="AF85" s="192"/>
      <c r="AG85" s="192"/>
      <c r="AH85" s="152">
        <f t="shared" si="35"/>
        <v>0</v>
      </c>
      <c r="AI85" s="156"/>
    </row>
    <row r="86" spans="1:42" s="157" customFormat="1" ht="12.75" customHeight="1">
      <c r="A86" s="200"/>
      <c r="B86" s="198" t="s">
        <v>206</v>
      </c>
      <c r="C86" s="182"/>
      <c r="D86" s="201">
        <f t="shared" ref="D86:AG86" si="39">(D88/$C$94)</f>
        <v>7.0000000000000001E-3</v>
      </c>
      <c r="E86" s="201">
        <f t="shared" si="39"/>
        <v>7.0000000000000001E-3</v>
      </c>
      <c r="F86" s="201">
        <f t="shared" si="39"/>
        <v>0.01</v>
      </c>
      <c r="G86" s="201">
        <f t="shared" si="39"/>
        <v>1.0999999999999999E-2</v>
      </c>
      <c r="H86" s="201">
        <f t="shared" si="39"/>
        <v>8.0000000000000002E-3</v>
      </c>
      <c r="I86" s="201">
        <f t="shared" si="39"/>
        <v>8.9999999999999993E-3</v>
      </c>
      <c r="J86" s="201">
        <f t="shared" si="39"/>
        <v>8.0000000000000002E-3</v>
      </c>
      <c r="K86" s="201">
        <f t="shared" si="39"/>
        <v>8.0000000000000002E-3</v>
      </c>
      <c r="L86" s="201">
        <f t="shared" si="39"/>
        <v>8.9999999999999993E-3</v>
      </c>
      <c r="M86" s="201">
        <f t="shared" si="39"/>
        <v>8.9999999999999993E-3</v>
      </c>
      <c r="N86" s="201">
        <f t="shared" si="39"/>
        <v>8.9999999999999993E-3</v>
      </c>
      <c r="O86" s="201">
        <f t="shared" si="39"/>
        <v>0.02</v>
      </c>
      <c r="P86" s="201">
        <f t="shared" si="39"/>
        <v>3.1E-2</v>
      </c>
      <c r="Q86" s="201">
        <f t="shared" si="39"/>
        <v>3.5999999999999997E-2</v>
      </c>
      <c r="R86" s="201">
        <f t="shared" si="39"/>
        <v>4.3999999999999997E-2</v>
      </c>
      <c r="S86" s="201">
        <f t="shared" si="39"/>
        <v>4.8000000000000001E-2</v>
      </c>
      <c r="T86" s="201">
        <f t="shared" si="39"/>
        <v>6.2E-2</v>
      </c>
      <c r="U86" s="201">
        <f t="shared" si="39"/>
        <v>7.0999999999999994E-2</v>
      </c>
      <c r="V86" s="201">
        <f t="shared" si="39"/>
        <v>7.1999999999999995E-2</v>
      </c>
      <c r="W86" s="201">
        <f t="shared" si="39"/>
        <v>7.2999999999999995E-2</v>
      </c>
      <c r="X86" s="201">
        <f t="shared" si="39"/>
        <v>7.3999999999999996E-2</v>
      </c>
      <c r="Y86" s="201">
        <f t="shared" si="39"/>
        <v>6.3E-2</v>
      </c>
      <c r="Z86" s="201">
        <f t="shared" si="39"/>
        <v>8.2000000000000003E-2</v>
      </c>
      <c r="AA86" s="201">
        <f t="shared" si="39"/>
        <v>7.0000000000000007E-2</v>
      </c>
      <c r="AB86" s="201">
        <f t="shared" si="39"/>
        <v>4.1000000000000002E-2</v>
      </c>
      <c r="AC86" s="201">
        <f t="shared" si="39"/>
        <v>3.5999999999999997E-2</v>
      </c>
      <c r="AD86" s="201">
        <f t="shared" si="39"/>
        <v>3.2000000000000001E-2</v>
      </c>
      <c r="AE86" s="201">
        <f t="shared" si="39"/>
        <v>2.7E-2</v>
      </c>
      <c r="AF86" s="201">
        <f t="shared" si="39"/>
        <v>1.7000000000000001E-2</v>
      </c>
      <c r="AG86" s="201">
        <f t="shared" si="39"/>
        <v>8.0000000000000002E-3</v>
      </c>
      <c r="AH86" s="152">
        <f t="shared" si="35"/>
        <v>1</v>
      </c>
      <c r="AI86" s="153">
        <f>SUM(D86:AG86)</f>
        <v>1.002</v>
      </c>
    </row>
    <row r="87" spans="1:42" s="157" customFormat="1" ht="12.75" customHeight="1">
      <c r="A87" s="200"/>
      <c r="B87" s="198"/>
      <c r="C87" s="182"/>
      <c r="D87" s="201"/>
      <c r="E87" s="201"/>
      <c r="F87" s="201"/>
      <c r="G87" s="201"/>
      <c r="H87" s="201"/>
      <c r="I87" s="201"/>
      <c r="J87" s="201"/>
      <c r="K87" s="201"/>
      <c r="L87" s="201"/>
      <c r="M87" s="201"/>
      <c r="N87" s="201"/>
      <c r="O87" s="201"/>
      <c r="P87" s="201"/>
      <c r="Q87" s="201"/>
      <c r="R87" s="201"/>
      <c r="S87" s="201"/>
      <c r="T87" s="201"/>
      <c r="U87" s="201"/>
      <c r="V87" s="201"/>
      <c r="W87" s="201"/>
      <c r="X87" s="201"/>
      <c r="Y87" s="201"/>
      <c r="Z87" s="201"/>
      <c r="AA87" s="201"/>
      <c r="AB87" s="201"/>
      <c r="AC87" s="201"/>
      <c r="AD87" s="201"/>
      <c r="AE87" s="201"/>
      <c r="AF87" s="201"/>
      <c r="AG87" s="201"/>
      <c r="AH87" s="152">
        <f t="shared" si="35"/>
        <v>0</v>
      </c>
      <c r="AI87" s="156"/>
      <c r="AJ87" s="155">
        <f>AH87-C86</f>
        <v>0</v>
      </c>
    </row>
    <row r="88" spans="1:42" s="157" customFormat="1" ht="12.75" customHeight="1">
      <c r="A88" s="200"/>
      <c r="B88" s="198" t="s">
        <v>207</v>
      </c>
      <c r="C88" s="182"/>
      <c r="D88" s="202">
        <f>SUM(D81,D78,D75,D72,D69,D66,D63,D60,D57,D54,D51,D48,D45,D42,D39,D36,D33,D30,D27,D24,D21,D18,D15,D12,D9,D6+D84)</f>
        <v>629919.24</v>
      </c>
      <c r="E88" s="202">
        <f t="shared" ref="E88:AF88" si="40">SUM(E81,E78,E75,E72,E69,E66,E63,E60,E57,E54,E51,E48,E45,E42,E39,E36,E33,E30,E27,E24,E21,E18,E15,E12,E9,E6+E84)</f>
        <v>632345.31000000006</v>
      </c>
      <c r="F88" s="202">
        <f t="shared" si="40"/>
        <v>981496.34</v>
      </c>
      <c r="G88" s="202">
        <f t="shared" si="40"/>
        <v>1088947.98</v>
      </c>
      <c r="H88" s="202">
        <f t="shared" si="40"/>
        <v>727137.98</v>
      </c>
      <c r="I88" s="202">
        <f t="shared" si="40"/>
        <v>835601.93</v>
      </c>
      <c r="J88" s="202">
        <f t="shared" si="40"/>
        <v>754760.81</v>
      </c>
      <c r="K88" s="202">
        <f t="shared" si="40"/>
        <v>785921.66</v>
      </c>
      <c r="L88" s="202">
        <f t="shared" si="40"/>
        <v>867303.13</v>
      </c>
      <c r="M88" s="202">
        <f t="shared" si="40"/>
        <v>852728.37</v>
      </c>
      <c r="N88" s="202">
        <f t="shared" si="40"/>
        <v>852728.37</v>
      </c>
      <c r="O88" s="202">
        <f t="shared" si="40"/>
        <v>1898635.57</v>
      </c>
      <c r="P88" s="202">
        <f t="shared" si="40"/>
        <v>2948851.73</v>
      </c>
      <c r="Q88" s="202">
        <f t="shared" si="40"/>
        <v>3414695.04</v>
      </c>
      <c r="R88" s="202">
        <f t="shared" si="40"/>
        <v>4191574.4</v>
      </c>
      <c r="S88" s="202">
        <f t="shared" si="40"/>
        <v>4608209.5599999996</v>
      </c>
      <c r="T88" s="202">
        <f t="shared" si="40"/>
        <v>5884732.2300000004</v>
      </c>
      <c r="U88" s="202">
        <f t="shared" si="40"/>
        <v>6817482.5899999999</v>
      </c>
      <c r="V88" s="202">
        <f t="shared" si="40"/>
        <v>6877272.2199999997</v>
      </c>
      <c r="W88" s="202">
        <f t="shared" si="40"/>
        <v>7019724.1900000004</v>
      </c>
      <c r="X88" s="202">
        <f t="shared" si="40"/>
        <v>7047756.3200000003</v>
      </c>
      <c r="Y88" s="202">
        <f t="shared" si="40"/>
        <v>5984309.8200000003</v>
      </c>
      <c r="Z88" s="202">
        <f t="shared" si="40"/>
        <v>7878581.6900000004</v>
      </c>
      <c r="AA88" s="202">
        <f t="shared" si="40"/>
        <v>6722408.8399999999</v>
      </c>
      <c r="AB88" s="202">
        <f t="shared" si="40"/>
        <v>3871842.03</v>
      </c>
      <c r="AC88" s="202">
        <f t="shared" si="40"/>
        <v>3473696.62</v>
      </c>
      <c r="AD88" s="202">
        <f t="shared" si="40"/>
        <v>3015516.26</v>
      </c>
      <c r="AE88" s="202">
        <f t="shared" si="40"/>
        <v>2600598.69</v>
      </c>
      <c r="AF88" s="202">
        <f t="shared" si="40"/>
        <v>1599689.27</v>
      </c>
      <c r="AG88" s="202">
        <f>SUM(AG81,AG78,AG75,AG72,AG69,AG66,AG63,AG60,AG57,AG54,AG51,AG48,AG45,AG42,AG39,AG36,AG33,AG30,AG27,AG24,AG21,AG18,AG15,AG12,AG9,AG6+AG84)-0.13</f>
        <v>724872.13</v>
      </c>
      <c r="AH88" s="154">
        <f>SUM(D88:AG88)</f>
        <v>95589340.319999993</v>
      </c>
      <c r="AI88" s="156"/>
      <c r="AK88" s="159">
        <f>$C$94-AH88</f>
        <v>0.21</v>
      </c>
    </row>
    <row r="89" spans="1:42" s="157" customFormat="1" ht="12.75" customHeight="1">
      <c r="A89" s="200"/>
      <c r="B89" s="198"/>
      <c r="C89" s="182"/>
      <c r="D89" s="199"/>
      <c r="E89" s="199"/>
      <c r="F89" s="199"/>
      <c r="G89" s="199"/>
      <c r="H89" s="199"/>
      <c r="I89" s="199"/>
      <c r="J89" s="199"/>
      <c r="K89" s="199"/>
      <c r="L89" s="199"/>
      <c r="M89" s="199"/>
      <c r="N89" s="199"/>
      <c r="O89" s="199"/>
      <c r="P89" s="199"/>
      <c r="Q89" s="199"/>
      <c r="R89" s="199"/>
      <c r="S89" s="199"/>
      <c r="T89" s="199"/>
      <c r="U89" s="199"/>
      <c r="V89" s="199"/>
      <c r="W89" s="199"/>
      <c r="X89" s="199"/>
      <c r="Y89" s="199"/>
      <c r="Z89" s="199"/>
      <c r="AA89" s="199"/>
      <c r="AB89" s="199"/>
      <c r="AC89" s="199"/>
      <c r="AD89" s="199"/>
      <c r="AE89" s="199"/>
      <c r="AF89" s="199"/>
      <c r="AG89" s="199"/>
      <c r="AH89" s="152">
        <f t="shared" si="35"/>
        <v>0</v>
      </c>
      <c r="AI89" s="156"/>
    </row>
    <row r="90" spans="1:42" s="157" customFormat="1" ht="12.75" customHeight="1">
      <c r="A90" s="200"/>
      <c r="B90" s="198" t="s">
        <v>208</v>
      </c>
      <c r="C90" s="182"/>
      <c r="D90" s="201">
        <f>(D86)</f>
        <v>7.0000000000000001E-3</v>
      </c>
      <c r="E90" s="201">
        <f t="shared" ref="E90:AG90" si="41">(E92/$C$94)</f>
        <v>1.2999999999999999E-2</v>
      </c>
      <c r="F90" s="201">
        <f t="shared" si="41"/>
        <v>2.3E-2</v>
      </c>
      <c r="G90" s="201">
        <f t="shared" si="41"/>
        <v>3.5000000000000003E-2</v>
      </c>
      <c r="H90" s="201">
        <f t="shared" ref="H90:L90" si="42">(H92/$C$94)</f>
        <v>4.2000000000000003E-2</v>
      </c>
      <c r="I90" s="201">
        <f t="shared" si="42"/>
        <v>5.0999999999999997E-2</v>
      </c>
      <c r="J90" s="201">
        <f t="shared" si="42"/>
        <v>5.8999999999999997E-2</v>
      </c>
      <c r="K90" s="201">
        <f t="shared" si="42"/>
        <v>6.7000000000000004E-2</v>
      </c>
      <c r="L90" s="201">
        <f t="shared" si="42"/>
        <v>7.5999999999999998E-2</v>
      </c>
      <c r="M90" s="201">
        <f>(M92/$C$94)</f>
        <v>8.5000000000000006E-2</v>
      </c>
      <c r="N90" s="201">
        <f>(N92/$C$94)</f>
        <v>9.4E-2</v>
      </c>
      <c r="O90" s="201">
        <f t="shared" si="41"/>
        <v>0.114</v>
      </c>
      <c r="P90" s="201">
        <f t="shared" si="41"/>
        <v>0.14499999999999999</v>
      </c>
      <c r="Q90" s="201">
        <f t="shared" si="41"/>
        <v>0.18099999999999999</v>
      </c>
      <c r="R90" s="201">
        <f t="shared" si="41"/>
        <v>0.22500000000000001</v>
      </c>
      <c r="S90" s="201">
        <f t="shared" si="41"/>
        <v>0.27300000000000002</v>
      </c>
      <c r="T90" s="201">
        <f t="shared" si="41"/>
        <v>0.33400000000000002</v>
      </c>
      <c r="U90" s="201">
        <f t="shared" si="41"/>
        <v>0.40600000000000003</v>
      </c>
      <c r="V90" s="201">
        <f t="shared" si="41"/>
        <v>0.47799999999999998</v>
      </c>
      <c r="W90" s="201">
        <f t="shared" si="41"/>
        <v>0.55100000000000005</v>
      </c>
      <c r="X90" s="201">
        <f t="shared" si="41"/>
        <v>0.625</v>
      </c>
      <c r="Y90" s="201">
        <f t="shared" si="41"/>
        <v>0.68700000000000006</v>
      </c>
      <c r="Z90" s="201">
        <f t="shared" si="41"/>
        <v>0.77</v>
      </c>
      <c r="AA90" s="201">
        <f t="shared" si="41"/>
        <v>0.84</v>
      </c>
      <c r="AB90" s="201">
        <f t="shared" si="41"/>
        <v>0.88100000000000001</v>
      </c>
      <c r="AC90" s="201">
        <f t="shared" si="41"/>
        <v>0.91700000000000004</v>
      </c>
      <c r="AD90" s="201">
        <f t="shared" si="41"/>
        <v>0.94799999999999995</v>
      </c>
      <c r="AE90" s="201">
        <f t="shared" si="41"/>
        <v>0.97599999999999998</v>
      </c>
      <c r="AF90" s="201">
        <f t="shared" si="41"/>
        <v>0.99199999999999999</v>
      </c>
      <c r="AG90" s="201">
        <f t="shared" si="41"/>
        <v>1</v>
      </c>
      <c r="AH90" s="152">
        <f>SUM(D90:AG90)</f>
        <v>11.9</v>
      </c>
      <c r="AI90" s="156"/>
    </row>
    <row r="91" spans="1:42" s="157" customFormat="1" ht="12.75" customHeight="1">
      <c r="A91" s="200"/>
      <c r="B91" s="198"/>
      <c r="C91" s="182"/>
      <c r="D91" s="199"/>
      <c r="E91" s="199"/>
      <c r="F91" s="199"/>
      <c r="G91" s="199"/>
      <c r="H91" s="199"/>
      <c r="I91" s="199"/>
      <c r="J91" s="199"/>
      <c r="K91" s="199"/>
      <c r="L91" s="199"/>
      <c r="M91" s="199"/>
      <c r="N91" s="199"/>
      <c r="O91" s="199"/>
      <c r="P91" s="199"/>
      <c r="Q91" s="199"/>
      <c r="R91" s="199"/>
      <c r="S91" s="199"/>
      <c r="T91" s="199"/>
      <c r="U91" s="199"/>
      <c r="V91" s="199"/>
      <c r="W91" s="199"/>
      <c r="X91" s="199"/>
      <c r="Y91" s="199"/>
      <c r="Z91" s="199"/>
      <c r="AA91" s="199"/>
      <c r="AB91" s="199"/>
      <c r="AC91" s="199"/>
      <c r="AD91" s="199"/>
      <c r="AE91" s="199"/>
      <c r="AF91" s="199"/>
      <c r="AG91" s="199"/>
      <c r="AH91" s="160"/>
      <c r="AI91" s="156"/>
    </row>
    <row r="92" spans="1:42" s="157" customFormat="1" ht="12.75" customHeight="1">
      <c r="A92" s="200"/>
      <c r="B92" s="198" t="s">
        <v>209</v>
      </c>
      <c r="C92" s="182"/>
      <c r="D92" s="202">
        <f>(D88)</f>
        <v>629919.24</v>
      </c>
      <c r="E92" s="202">
        <f>SUM(D92,E88)</f>
        <v>1262264.55</v>
      </c>
      <c r="F92" s="202">
        <f t="shared" ref="F92:AG92" si="43">SUM(E92,F88)</f>
        <v>2243760.89</v>
      </c>
      <c r="G92" s="202">
        <f t="shared" si="43"/>
        <v>3332708.87</v>
      </c>
      <c r="H92" s="202">
        <f t="shared" si="43"/>
        <v>4059846.85</v>
      </c>
      <c r="I92" s="202">
        <f t="shared" si="43"/>
        <v>4895448.78</v>
      </c>
      <c r="J92" s="202">
        <f t="shared" si="43"/>
        <v>5650209.5899999999</v>
      </c>
      <c r="K92" s="202">
        <f t="shared" si="43"/>
        <v>6436131.25</v>
      </c>
      <c r="L92" s="202">
        <f t="shared" si="43"/>
        <v>7303434.3799999999</v>
      </c>
      <c r="M92" s="202">
        <f t="shared" si="43"/>
        <v>8156162.75</v>
      </c>
      <c r="N92" s="202">
        <f t="shared" si="43"/>
        <v>9008891.1199999992</v>
      </c>
      <c r="O92" s="202">
        <f t="shared" si="43"/>
        <v>10907526.689999999</v>
      </c>
      <c r="P92" s="202">
        <f t="shared" si="43"/>
        <v>13856378.42</v>
      </c>
      <c r="Q92" s="202">
        <f t="shared" si="43"/>
        <v>17271073.460000001</v>
      </c>
      <c r="R92" s="202">
        <f t="shared" si="43"/>
        <v>21462647.859999999</v>
      </c>
      <c r="S92" s="202">
        <f t="shared" si="43"/>
        <v>26070857.420000002</v>
      </c>
      <c r="T92" s="202">
        <f t="shared" si="43"/>
        <v>31955589.649999999</v>
      </c>
      <c r="U92" s="202">
        <f t="shared" si="43"/>
        <v>38773072.240000002</v>
      </c>
      <c r="V92" s="202">
        <f t="shared" si="43"/>
        <v>45650344.460000001</v>
      </c>
      <c r="W92" s="202">
        <f t="shared" si="43"/>
        <v>52670068.649999999</v>
      </c>
      <c r="X92" s="202">
        <f t="shared" si="43"/>
        <v>59717824.969999999</v>
      </c>
      <c r="Y92" s="202">
        <f t="shared" si="43"/>
        <v>65702134.789999999</v>
      </c>
      <c r="Z92" s="202">
        <f t="shared" si="43"/>
        <v>73580716.480000004</v>
      </c>
      <c r="AA92" s="202">
        <f t="shared" si="43"/>
        <v>80303125.319999993</v>
      </c>
      <c r="AB92" s="202">
        <f t="shared" si="43"/>
        <v>84174967.349999994</v>
      </c>
      <c r="AC92" s="202">
        <f t="shared" si="43"/>
        <v>87648663.969999999</v>
      </c>
      <c r="AD92" s="202">
        <f t="shared" si="43"/>
        <v>90664180.230000004</v>
      </c>
      <c r="AE92" s="202">
        <f t="shared" si="43"/>
        <v>93264778.920000002</v>
      </c>
      <c r="AF92" s="202">
        <f t="shared" si="43"/>
        <v>94864468.189999998</v>
      </c>
      <c r="AG92" s="202">
        <f t="shared" si="43"/>
        <v>95589340.319999993</v>
      </c>
      <c r="AH92" s="159"/>
      <c r="AI92" s="159"/>
      <c r="AJ92" s="159">
        <f>$C$94-AG92</f>
        <v>0.21</v>
      </c>
      <c r="AK92" s="167"/>
      <c r="AL92" s="168"/>
      <c r="AM92" s="168"/>
      <c r="AN92" s="168"/>
      <c r="AO92" s="168"/>
      <c r="AP92" s="168"/>
    </row>
    <row r="93" spans="1:42" s="157" customFormat="1" ht="12.75" customHeight="1">
      <c r="A93" s="200"/>
      <c r="B93" s="198"/>
      <c r="C93" s="182"/>
      <c r="D93" s="199"/>
      <c r="E93" s="199"/>
      <c r="F93" s="199"/>
      <c r="G93" s="199"/>
      <c r="H93" s="199"/>
      <c r="I93" s="199"/>
      <c r="J93" s="199"/>
      <c r="K93" s="199"/>
      <c r="L93" s="199"/>
      <c r="M93" s="199"/>
      <c r="N93" s="199"/>
      <c r="O93" s="199"/>
      <c r="P93" s="199"/>
      <c r="Q93" s="199"/>
      <c r="R93" s="199"/>
      <c r="S93" s="199"/>
      <c r="T93" s="199"/>
      <c r="U93" s="199"/>
      <c r="V93" s="199"/>
      <c r="W93" s="199"/>
      <c r="X93" s="199"/>
      <c r="Y93" s="199"/>
      <c r="Z93" s="199"/>
      <c r="AA93" s="199"/>
      <c r="AB93" s="199"/>
      <c r="AC93" s="199"/>
      <c r="AD93" s="199"/>
      <c r="AE93" s="199"/>
      <c r="AF93" s="199"/>
      <c r="AG93" s="199"/>
      <c r="AH93" s="160"/>
      <c r="AI93" s="156"/>
    </row>
    <row r="94" spans="1:42" s="157" customFormat="1" ht="12.75" customHeight="1">
      <c r="A94" s="188"/>
      <c r="B94" s="203" t="s">
        <v>210</v>
      </c>
      <c r="C94" s="182">
        <f>SUM(C5:C91)</f>
        <v>95589340.530000001</v>
      </c>
      <c r="D94" s="199"/>
      <c r="E94" s="199"/>
      <c r="F94" s="199"/>
      <c r="G94" s="199"/>
      <c r="H94" s="199"/>
      <c r="I94" s="199"/>
      <c r="J94" s="199"/>
      <c r="K94" s="199"/>
      <c r="L94" s="199"/>
      <c r="M94" s="199"/>
      <c r="N94" s="199"/>
      <c r="O94" s="199"/>
      <c r="P94" s="199"/>
      <c r="Q94" s="199"/>
      <c r="R94" s="199"/>
      <c r="S94" s="199"/>
      <c r="T94" s="199"/>
      <c r="U94" s="199"/>
      <c r="V94" s="199"/>
      <c r="W94" s="199"/>
      <c r="X94" s="199"/>
      <c r="Y94" s="199"/>
      <c r="Z94" s="199"/>
      <c r="AA94" s="199"/>
      <c r="AB94" s="199"/>
      <c r="AC94" s="199"/>
      <c r="AD94" s="199"/>
      <c r="AE94" s="199"/>
      <c r="AF94" s="199"/>
      <c r="AG94" s="199"/>
      <c r="AH94" s="160"/>
      <c r="AI94" s="156"/>
    </row>
    <row r="95" spans="1:42" s="163" customFormat="1" ht="33.950000000000003" customHeight="1">
      <c r="A95" s="216"/>
      <c r="B95" s="216"/>
      <c r="C95" s="216"/>
      <c r="D95" s="204"/>
      <c r="E95" s="204"/>
      <c r="F95" s="204"/>
      <c r="G95" s="204"/>
      <c r="H95" s="204"/>
      <c r="I95" s="204"/>
      <c r="J95" s="204"/>
      <c r="K95" s="204"/>
      <c r="L95" s="204"/>
      <c r="M95" s="204"/>
      <c r="N95" s="204"/>
      <c r="O95" s="204"/>
      <c r="P95" s="204"/>
      <c r="Q95" s="204"/>
      <c r="R95" s="204"/>
      <c r="S95" s="204"/>
      <c r="T95" s="204"/>
      <c r="U95" s="204"/>
      <c r="V95" s="204"/>
      <c r="W95" s="204"/>
      <c r="X95" s="204"/>
      <c r="Y95" s="204"/>
      <c r="Z95" s="204"/>
      <c r="AA95" s="204"/>
      <c r="AB95" s="216"/>
      <c r="AC95" s="216"/>
      <c r="AD95" s="216"/>
      <c r="AE95" s="216"/>
      <c r="AF95" s="216"/>
      <c r="AG95" s="216"/>
      <c r="AH95" s="161"/>
      <c r="AI95" s="162"/>
    </row>
    <row r="96" spans="1:42" s="163" customFormat="1" ht="33.950000000000003" customHeight="1">
      <c r="A96" s="217"/>
      <c r="B96" s="217"/>
      <c r="C96" s="217"/>
      <c r="D96" s="205"/>
      <c r="E96" s="205"/>
      <c r="F96" s="205"/>
      <c r="G96" s="205"/>
      <c r="H96" s="205"/>
      <c r="I96" s="205"/>
      <c r="J96" s="205"/>
      <c r="K96" s="205"/>
      <c r="L96" s="205"/>
      <c r="M96" s="205"/>
      <c r="N96" s="205"/>
      <c r="O96" s="205"/>
      <c r="P96" s="205"/>
      <c r="Q96" s="205"/>
      <c r="R96" s="205"/>
      <c r="S96" s="205"/>
      <c r="T96" s="205"/>
      <c r="U96" s="205"/>
      <c r="V96" s="205"/>
      <c r="W96" s="205"/>
      <c r="X96" s="205"/>
      <c r="Y96" s="205"/>
      <c r="Z96" s="205"/>
      <c r="AA96" s="205"/>
      <c r="AB96" s="217"/>
      <c r="AC96" s="217"/>
      <c r="AD96" s="217"/>
      <c r="AE96" s="217"/>
      <c r="AF96" s="217"/>
      <c r="AG96" s="217"/>
      <c r="AH96" s="161"/>
      <c r="AI96" s="162"/>
    </row>
  </sheetData>
  <mergeCells count="12">
    <mergeCell ref="A95:C95"/>
    <mergeCell ref="A96:C96"/>
    <mergeCell ref="AB95:AG95"/>
    <mergeCell ref="AB96:AG96"/>
    <mergeCell ref="A1:C2"/>
    <mergeCell ref="AC1:AD2"/>
    <mergeCell ref="AE1:AG2"/>
    <mergeCell ref="A3:B3"/>
    <mergeCell ref="C3:K3"/>
    <mergeCell ref="L3:S3"/>
    <mergeCell ref="T3:AA3"/>
    <mergeCell ref="AB3:AG3"/>
  </mergeCells>
  <printOptions horizontalCentered="1"/>
  <pageMargins left="0.19685039370078741" right="0.19685039370078741" top="0.39370078740157483" bottom="0.39370078740157483" header="0" footer="0"/>
  <pageSetup paperSize="9" firstPageNumber="0" fitToHeight="58"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dimension ref="A1:H30"/>
  <sheetViews>
    <sheetView showGridLines="0" zoomScaleSheetLayoutView="85" workbookViewId="0">
      <pane ySplit="5" topLeftCell="A6" activePane="bottomLeft" state="frozen"/>
      <selection pane="bottomLeft" activeCell="H22" sqref="H22"/>
    </sheetView>
  </sheetViews>
  <sheetFormatPr defaultRowHeight="15"/>
  <cols>
    <col min="1" max="1" width="9.7109375" style="8" customWidth="1"/>
    <col min="2" max="2" width="11.7109375" style="64" customWidth="1"/>
    <col min="3" max="3" width="58.7109375" style="65" customWidth="1"/>
    <col min="4" max="4" width="9.7109375" style="8" customWidth="1"/>
    <col min="5" max="5" width="9.140625" style="8"/>
    <col min="6" max="6" width="4.7109375" style="8" customWidth="1"/>
    <col min="7" max="7" width="9.140625" style="8" hidden="1" customWidth="1"/>
    <col min="8" max="256" width="9.140625" style="8"/>
    <col min="257" max="257" width="10.7109375" style="8" customWidth="1"/>
    <col min="258" max="258" width="45.85546875" style="8" customWidth="1"/>
    <col min="259" max="259" width="17.5703125" style="8" customWidth="1"/>
    <col min="260" max="260" width="11.28515625" style="8" customWidth="1"/>
    <col min="261" max="512" width="9.140625" style="8"/>
    <col min="513" max="513" width="10.7109375" style="8" customWidth="1"/>
    <col min="514" max="514" width="45.85546875" style="8" customWidth="1"/>
    <col min="515" max="515" width="17.5703125" style="8" customWidth="1"/>
    <col min="516" max="516" width="11.28515625" style="8" customWidth="1"/>
    <col min="517" max="768" width="9.140625" style="8"/>
    <col min="769" max="769" width="10.7109375" style="8" customWidth="1"/>
    <col min="770" max="770" width="45.85546875" style="8" customWidth="1"/>
    <col min="771" max="771" width="17.5703125" style="8" customWidth="1"/>
    <col min="772" max="772" width="11.28515625" style="8" customWidth="1"/>
    <col min="773" max="1024" width="9.140625" style="8"/>
    <col min="1025" max="1025" width="10.7109375" style="8" customWidth="1"/>
    <col min="1026" max="1026" width="45.85546875" style="8" customWidth="1"/>
    <col min="1027" max="1027" width="17.5703125" style="8" customWidth="1"/>
    <col min="1028" max="1028" width="11.28515625" style="8" customWidth="1"/>
    <col min="1029" max="1280" width="9.140625" style="8"/>
    <col min="1281" max="1281" width="10.7109375" style="8" customWidth="1"/>
    <col min="1282" max="1282" width="45.85546875" style="8" customWidth="1"/>
    <col min="1283" max="1283" width="17.5703125" style="8" customWidth="1"/>
    <col min="1284" max="1284" width="11.28515625" style="8" customWidth="1"/>
    <col min="1285" max="1536" width="9.140625" style="8"/>
    <col min="1537" max="1537" width="10.7109375" style="8" customWidth="1"/>
    <col min="1538" max="1538" width="45.85546875" style="8" customWidth="1"/>
    <col min="1539" max="1539" width="17.5703125" style="8" customWidth="1"/>
    <col min="1540" max="1540" width="11.28515625" style="8" customWidth="1"/>
    <col min="1541" max="1792" width="9.140625" style="8"/>
    <col min="1793" max="1793" width="10.7109375" style="8" customWidth="1"/>
    <col min="1794" max="1794" width="45.85546875" style="8" customWidth="1"/>
    <col min="1795" max="1795" width="17.5703125" style="8" customWidth="1"/>
    <col min="1796" max="1796" width="11.28515625" style="8" customWidth="1"/>
    <col min="1797" max="2048" width="9.140625" style="8"/>
    <col min="2049" max="2049" width="10.7109375" style="8" customWidth="1"/>
    <col min="2050" max="2050" width="45.85546875" style="8" customWidth="1"/>
    <col min="2051" max="2051" width="17.5703125" style="8" customWidth="1"/>
    <col min="2052" max="2052" width="11.28515625" style="8" customWidth="1"/>
    <col min="2053" max="2304" width="9.140625" style="8"/>
    <col min="2305" max="2305" width="10.7109375" style="8" customWidth="1"/>
    <col min="2306" max="2306" width="45.85546875" style="8" customWidth="1"/>
    <col min="2307" max="2307" width="17.5703125" style="8" customWidth="1"/>
    <col min="2308" max="2308" width="11.28515625" style="8" customWidth="1"/>
    <col min="2309" max="2560" width="9.140625" style="8"/>
    <col min="2561" max="2561" width="10.7109375" style="8" customWidth="1"/>
    <col min="2562" max="2562" width="45.85546875" style="8" customWidth="1"/>
    <col min="2563" max="2563" width="17.5703125" style="8" customWidth="1"/>
    <col min="2564" max="2564" width="11.28515625" style="8" customWidth="1"/>
    <col min="2565" max="2816" width="9.140625" style="8"/>
    <col min="2817" max="2817" width="10.7109375" style="8" customWidth="1"/>
    <col min="2818" max="2818" width="45.85546875" style="8" customWidth="1"/>
    <col min="2819" max="2819" width="17.5703125" style="8" customWidth="1"/>
    <col min="2820" max="2820" width="11.28515625" style="8" customWidth="1"/>
    <col min="2821" max="3072" width="9.140625" style="8"/>
    <col min="3073" max="3073" width="10.7109375" style="8" customWidth="1"/>
    <col min="3074" max="3074" width="45.85546875" style="8" customWidth="1"/>
    <col min="3075" max="3075" width="17.5703125" style="8" customWidth="1"/>
    <col min="3076" max="3076" width="11.28515625" style="8" customWidth="1"/>
    <col min="3077" max="3328" width="9.140625" style="8"/>
    <col min="3329" max="3329" width="10.7109375" style="8" customWidth="1"/>
    <col min="3330" max="3330" width="45.85546875" style="8" customWidth="1"/>
    <col min="3331" max="3331" width="17.5703125" style="8" customWidth="1"/>
    <col min="3332" max="3332" width="11.28515625" style="8" customWidth="1"/>
    <col min="3333" max="3584" width="9.140625" style="8"/>
    <col min="3585" max="3585" width="10.7109375" style="8" customWidth="1"/>
    <col min="3586" max="3586" width="45.85546875" style="8" customWidth="1"/>
    <col min="3587" max="3587" width="17.5703125" style="8" customWidth="1"/>
    <col min="3588" max="3588" width="11.28515625" style="8" customWidth="1"/>
    <col min="3589" max="3840" width="9.140625" style="8"/>
    <col min="3841" max="3841" width="10.7109375" style="8" customWidth="1"/>
    <col min="3842" max="3842" width="45.85546875" style="8" customWidth="1"/>
    <col min="3843" max="3843" width="17.5703125" style="8" customWidth="1"/>
    <col min="3844" max="3844" width="11.28515625" style="8" customWidth="1"/>
    <col min="3845" max="4096" width="9.140625" style="8"/>
    <col min="4097" max="4097" width="10.7109375" style="8" customWidth="1"/>
    <col min="4098" max="4098" width="45.85546875" style="8" customWidth="1"/>
    <col min="4099" max="4099" width="17.5703125" style="8" customWidth="1"/>
    <col min="4100" max="4100" width="11.28515625" style="8" customWidth="1"/>
    <col min="4101" max="4352" width="9.140625" style="8"/>
    <col min="4353" max="4353" width="10.7109375" style="8" customWidth="1"/>
    <col min="4354" max="4354" width="45.85546875" style="8" customWidth="1"/>
    <col min="4355" max="4355" width="17.5703125" style="8" customWidth="1"/>
    <col min="4356" max="4356" width="11.28515625" style="8" customWidth="1"/>
    <col min="4357" max="4608" width="9.140625" style="8"/>
    <col min="4609" max="4609" width="10.7109375" style="8" customWidth="1"/>
    <col min="4610" max="4610" width="45.85546875" style="8" customWidth="1"/>
    <col min="4611" max="4611" width="17.5703125" style="8" customWidth="1"/>
    <col min="4612" max="4612" width="11.28515625" style="8" customWidth="1"/>
    <col min="4613" max="4864" width="9.140625" style="8"/>
    <col min="4865" max="4865" width="10.7109375" style="8" customWidth="1"/>
    <col min="4866" max="4866" width="45.85546875" style="8" customWidth="1"/>
    <col min="4867" max="4867" width="17.5703125" style="8" customWidth="1"/>
    <col min="4868" max="4868" width="11.28515625" style="8" customWidth="1"/>
    <col min="4869" max="5120" width="9.140625" style="8"/>
    <col min="5121" max="5121" width="10.7109375" style="8" customWidth="1"/>
    <col min="5122" max="5122" width="45.85546875" style="8" customWidth="1"/>
    <col min="5123" max="5123" width="17.5703125" style="8" customWidth="1"/>
    <col min="5124" max="5124" width="11.28515625" style="8" customWidth="1"/>
    <col min="5125" max="5376" width="9.140625" style="8"/>
    <col min="5377" max="5377" width="10.7109375" style="8" customWidth="1"/>
    <col min="5378" max="5378" width="45.85546875" style="8" customWidth="1"/>
    <col min="5379" max="5379" width="17.5703125" style="8" customWidth="1"/>
    <col min="5380" max="5380" width="11.28515625" style="8" customWidth="1"/>
    <col min="5381" max="5632" width="9.140625" style="8"/>
    <col min="5633" max="5633" width="10.7109375" style="8" customWidth="1"/>
    <col min="5634" max="5634" width="45.85546875" style="8" customWidth="1"/>
    <col min="5635" max="5635" width="17.5703125" style="8" customWidth="1"/>
    <col min="5636" max="5636" width="11.28515625" style="8" customWidth="1"/>
    <col min="5637" max="5888" width="9.140625" style="8"/>
    <col min="5889" max="5889" width="10.7109375" style="8" customWidth="1"/>
    <col min="5890" max="5890" width="45.85546875" style="8" customWidth="1"/>
    <col min="5891" max="5891" width="17.5703125" style="8" customWidth="1"/>
    <col min="5892" max="5892" width="11.28515625" style="8" customWidth="1"/>
    <col min="5893" max="6144" width="9.140625" style="8"/>
    <col min="6145" max="6145" width="10.7109375" style="8" customWidth="1"/>
    <col min="6146" max="6146" width="45.85546875" style="8" customWidth="1"/>
    <col min="6147" max="6147" width="17.5703125" style="8" customWidth="1"/>
    <col min="6148" max="6148" width="11.28515625" style="8" customWidth="1"/>
    <col min="6149" max="6400" width="9.140625" style="8"/>
    <col min="6401" max="6401" width="10.7109375" style="8" customWidth="1"/>
    <col min="6402" max="6402" width="45.85546875" style="8" customWidth="1"/>
    <col min="6403" max="6403" width="17.5703125" style="8" customWidth="1"/>
    <col min="6404" max="6404" width="11.28515625" style="8" customWidth="1"/>
    <col min="6405" max="6656" width="9.140625" style="8"/>
    <col min="6657" max="6657" width="10.7109375" style="8" customWidth="1"/>
    <col min="6658" max="6658" width="45.85546875" style="8" customWidth="1"/>
    <col min="6659" max="6659" width="17.5703125" style="8" customWidth="1"/>
    <col min="6660" max="6660" width="11.28515625" style="8" customWidth="1"/>
    <col min="6661" max="6912" width="9.140625" style="8"/>
    <col min="6913" max="6913" width="10.7109375" style="8" customWidth="1"/>
    <col min="6914" max="6914" width="45.85546875" style="8" customWidth="1"/>
    <col min="6915" max="6915" width="17.5703125" style="8" customWidth="1"/>
    <col min="6916" max="6916" width="11.28515625" style="8" customWidth="1"/>
    <col min="6917" max="7168" width="9.140625" style="8"/>
    <col min="7169" max="7169" width="10.7109375" style="8" customWidth="1"/>
    <col min="7170" max="7170" width="45.85546875" style="8" customWidth="1"/>
    <col min="7171" max="7171" width="17.5703125" style="8" customWidth="1"/>
    <col min="7172" max="7172" width="11.28515625" style="8" customWidth="1"/>
    <col min="7173" max="7424" width="9.140625" style="8"/>
    <col min="7425" max="7425" width="10.7109375" style="8" customWidth="1"/>
    <col min="7426" max="7426" width="45.85546875" style="8" customWidth="1"/>
    <col min="7427" max="7427" width="17.5703125" style="8" customWidth="1"/>
    <col min="7428" max="7428" width="11.28515625" style="8" customWidth="1"/>
    <col min="7429" max="7680" width="9.140625" style="8"/>
    <col min="7681" max="7681" width="10.7109375" style="8" customWidth="1"/>
    <col min="7682" max="7682" width="45.85546875" style="8" customWidth="1"/>
    <col min="7683" max="7683" width="17.5703125" style="8" customWidth="1"/>
    <col min="7684" max="7684" width="11.28515625" style="8" customWidth="1"/>
    <col min="7685" max="7936" width="9.140625" style="8"/>
    <col min="7937" max="7937" width="10.7109375" style="8" customWidth="1"/>
    <col min="7938" max="7938" width="45.85546875" style="8" customWidth="1"/>
    <col min="7939" max="7939" width="17.5703125" style="8" customWidth="1"/>
    <col min="7940" max="7940" width="11.28515625" style="8" customWidth="1"/>
    <col min="7941" max="8192" width="9.140625" style="8"/>
    <col min="8193" max="8193" width="10.7109375" style="8" customWidth="1"/>
    <col min="8194" max="8194" width="45.85546875" style="8" customWidth="1"/>
    <col min="8195" max="8195" width="17.5703125" style="8" customWidth="1"/>
    <col min="8196" max="8196" width="11.28515625" style="8" customWidth="1"/>
    <col min="8197" max="8448" width="9.140625" style="8"/>
    <col min="8449" max="8449" width="10.7109375" style="8" customWidth="1"/>
    <col min="8450" max="8450" width="45.85546875" style="8" customWidth="1"/>
    <col min="8451" max="8451" width="17.5703125" style="8" customWidth="1"/>
    <col min="8452" max="8452" width="11.28515625" style="8" customWidth="1"/>
    <col min="8453" max="8704" width="9.140625" style="8"/>
    <col min="8705" max="8705" width="10.7109375" style="8" customWidth="1"/>
    <col min="8706" max="8706" width="45.85546875" style="8" customWidth="1"/>
    <col min="8707" max="8707" width="17.5703125" style="8" customWidth="1"/>
    <col min="8708" max="8708" width="11.28515625" style="8" customWidth="1"/>
    <col min="8709" max="8960" width="9.140625" style="8"/>
    <col min="8961" max="8961" width="10.7109375" style="8" customWidth="1"/>
    <col min="8962" max="8962" width="45.85546875" style="8" customWidth="1"/>
    <col min="8963" max="8963" width="17.5703125" style="8" customWidth="1"/>
    <col min="8964" max="8964" width="11.28515625" style="8" customWidth="1"/>
    <col min="8965" max="9216" width="9.140625" style="8"/>
    <col min="9217" max="9217" width="10.7109375" style="8" customWidth="1"/>
    <col min="9218" max="9218" width="45.85546875" style="8" customWidth="1"/>
    <col min="9219" max="9219" width="17.5703125" style="8" customWidth="1"/>
    <col min="9220" max="9220" width="11.28515625" style="8" customWidth="1"/>
    <col min="9221" max="9472" width="9.140625" style="8"/>
    <col min="9473" max="9473" width="10.7109375" style="8" customWidth="1"/>
    <col min="9474" max="9474" width="45.85546875" style="8" customWidth="1"/>
    <col min="9475" max="9475" width="17.5703125" style="8" customWidth="1"/>
    <col min="9476" max="9476" width="11.28515625" style="8" customWidth="1"/>
    <col min="9477" max="9728" width="9.140625" style="8"/>
    <col min="9729" max="9729" width="10.7109375" style="8" customWidth="1"/>
    <col min="9730" max="9730" width="45.85546875" style="8" customWidth="1"/>
    <col min="9731" max="9731" width="17.5703125" style="8" customWidth="1"/>
    <col min="9732" max="9732" width="11.28515625" style="8" customWidth="1"/>
    <col min="9733" max="9984" width="9.140625" style="8"/>
    <col min="9985" max="9985" width="10.7109375" style="8" customWidth="1"/>
    <col min="9986" max="9986" width="45.85546875" style="8" customWidth="1"/>
    <col min="9987" max="9987" width="17.5703125" style="8" customWidth="1"/>
    <col min="9988" max="9988" width="11.28515625" style="8" customWidth="1"/>
    <col min="9989" max="10240" width="9.140625" style="8"/>
    <col min="10241" max="10241" width="10.7109375" style="8" customWidth="1"/>
    <col min="10242" max="10242" width="45.85546875" style="8" customWidth="1"/>
    <col min="10243" max="10243" width="17.5703125" style="8" customWidth="1"/>
    <col min="10244" max="10244" width="11.28515625" style="8" customWidth="1"/>
    <col min="10245" max="10496" width="9.140625" style="8"/>
    <col min="10497" max="10497" width="10.7109375" style="8" customWidth="1"/>
    <col min="10498" max="10498" width="45.85546875" style="8" customWidth="1"/>
    <col min="10499" max="10499" width="17.5703125" style="8" customWidth="1"/>
    <col min="10500" max="10500" width="11.28515625" style="8" customWidth="1"/>
    <col min="10501" max="10752" width="9.140625" style="8"/>
    <col min="10753" max="10753" width="10.7109375" style="8" customWidth="1"/>
    <col min="10754" max="10754" width="45.85546875" style="8" customWidth="1"/>
    <col min="10755" max="10755" width="17.5703125" style="8" customWidth="1"/>
    <col min="10756" max="10756" width="11.28515625" style="8" customWidth="1"/>
    <col min="10757" max="11008" width="9.140625" style="8"/>
    <col min="11009" max="11009" width="10.7109375" style="8" customWidth="1"/>
    <col min="11010" max="11010" width="45.85546875" style="8" customWidth="1"/>
    <col min="11011" max="11011" width="17.5703125" style="8" customWidth="1"/>
    <col min="11012" max="11012" width="11.28515625" style="8" customWidth="1"/>
    <col min="11013" max="11264" width="9.140625" style="8"/>
    <col min="11265" max="11265" width="10.7109375" style="8" customWidth="1"/>
    <col min="11266" max="11266" width="45.85546875" style="8" customWidth="1"/>
    <col min="11267" max="11267" width="17.5703125" style="8" customWidth="1"/>
    <col min="11268" max="11268" width="11.28515625" style="8" customWidth="1"/>
    <col min="11269" max="11520" width="9.140625" style="8"/>
    <col min="11521" max="11521" width="10.7109375" style="8" customWidth="1"/>
    <col min="11522" max="11522" width="45.85546875" style="8" customWidth="1"/>
    <col min="11523" max="11523" width="17.5703125" style="8" customWidth="1"/>
    <col min="11524" max="11524" width="11.28515625" style="8" customWidth="1"/>
    <col min="11525" max="11776" width="9.140625" style="8"/>
    <col min="11777" max="11777" width="10.7109375" style="8" customWidth="1"/>
    <col min="11778" max="11778" width="45.85546875" style="8" customWidth="1"/>
    <col min="11779" max="11779" width="17.5703125" style="8" customWidth="1"/>
    <col min="11780" max="11780" width="11.28515625" style="8" customWidth="1"/>
    <col min="11781" max="12032" width="9.140625" style="8"/>
    <col min="12033" max="12033" width="10.7109375" style="8" customWidth="1"/>
    <col min="12034" max="12034" width="45.85546875" style="8" customWidth="1"/>
    <col min="12035" max="12035" width="17.5703125" style="8" customWidth="1"/>
    <col min="12036" max="12036" width="11.28515625" style="8" customWidth="1"/>
    <col min="12037" max="12288" width="9.140625" style="8"/>
    <col min="12289" max="12289" width="10.7109375" style="8" customWidth="1"/>
    <col min="12290" max="12290" width="45.85546875" style="8" customWidth="1"/>
    <col min="12291" max="12291" width="17.5703125" style="8" customWidth="1"/>
    <col min="12292" max="12292" width="11.28515625" style="8" customWidth="1"/>
    <col min="12293" max="12544" width="9.140625" style="8"/>
    <col min="12545" max="12545" width="10.7109375" style="8" customWidth="1"/>
    <col min="12546" max="12546" width="45.85546875" style="8" customWidth="1"/>
    <col min="12547" max="12547" width="17.5703125" style="8" customWidth="1"/>
    <col min="12548" max="12548" width="11.28515625" style="8" customWidth="1"/>
    <col min="12549" max="12800" width="9.140625" style="8"/>
    <col min="12801" max="12801" width="10.7109375" style="8" customWidth="1"/>
    <col min="12802" max="12802" width="45.85546875" style="8" customWidth="1"/>
    <col min="12803" max="12803" width="17.5703125" style="8" customWidth="1"/>
    <col min="12804" max="12804" width="11.28515625" style="8" customWidth="1"/>
    <col min="12805" max="13056" width="9.140625" style="8"/>
    <col min="13057" max="13057" width="10.7109375" style="8" customWidth="1"/>
    <col min="13058" max="13058" width="45.85546875" style="8" customWidth="1"/>
    <col min="13059" max="13059" width="17.5703125" style="8" customWidth="1"/>
    <col min="13060" max="13060" width="11.28515625" style="8" customWidth="1"/>
    <col min="13061" max="13312" width="9.140625" style="8"/>
    <col min="13313" max="13313" width="10.7109375" style="8" customWidth="1"/>
    <col min="13314" max="13314" width="45.85546875" style="8" customWidth="1"/>
    <col min="13315" max="13315" width="17.5703125" style="8" customWidth="1"/>
    <col min="13316" max="13316" width="11.28515625" style="8" customWidth="1"/>
    <col min="13317" max="13568" width="9.140625" style="8"/>
    <col min="13569" max="13569" width="10.7109375" style="8" customWidth="1"/>
    <col min="13570" max="13570" width="45.85546875" style="8" customWidth="1"/>
    <col min="13571" max="13571" width="17.5703125" style="8" customWidth="1"/>
    <col min="13572" max="13572" width="11.28515625" style="8" customWidth="1"/>
    <col min="13573" max="13824" width="9.140625" style="8"/>
    <col min="13825" max="13825" width="10.7109375" style="8" customWidth="1"/>
    <col min="13826" max="13826" width="45.85546875" style="8" customWidth="1"/>
    <col min="13827" max="13827" width="17.5703125" style="8" customWidth="1"/>
    <col min="13828" max="13828" width="11.28515625" style="8" customWidth="1"/>
    <col min="13829" max="14080" width="9.140625" style="8"/>
    <col min="14081" max="14081" width="10.7109375" style="8" customWidth="1"/>
    <col min="14082" max="14082" width="45.85546875" style="8" customWidth="1"/>
    <col min="14083" max="14083" width="17.5703125" style="8" customWidth="1"/>
    <col min="14084" max="14084" width="11.28515625" style="8" customWidth="1"/>
    <col min="14085" max="14336" width="9.140625" style="8"/>
    <col min="14337" max="14337" width="10.7109375" style="8" customWidth="1"/>
    <col min="14338" max="14338" width="45.85546875" style="8" customWidth="1"/>
    <col min="14339" max="14339" width="17.5703125" style="8" customWidth="1"/>
    <col min="14340" max="14340" width="11.28515625" style="8" customWidth="1"/>
    <col min="14341" max="14592" width="9.140625" style="8"/>
    <col min="14593" max="14593" width="10.7109375" style="8" customWidth="1"/>
    <col min="14594" max="14594" width="45.85546875" style="8" customWidth="1"/>
    <col min="14595" max="14595" width="17.5703125" style="8" customWidth="1"/>
    <col min="14596" max="14596" width="11.28515625" style="8" customWidth="1"/>
    <col min="14597" max="14848" width="9.140625" style="8"/>
    <col min="14849" max="14849" width="10.7109375" style="8" customWidth="1"/>
    <col min="14850" max="14850" width="45.85546875" style="8" customWidth="1"/>
    <col min="14851" max="14851" width="17.5703125" style="8" customWidth="1"/>
    <col min="14852" max="14852" width="11.28515625" style="8" customWidth="1"/>
    <col min="14853" max="15104" width="9.140625" style="8"/>
    <col min="15105" max="15105" width="10.7109375" style="8" customWidth="1"/>
    <col min="15106" max="15106" width="45.85546875" style="8" customWidth="1"/>
    <col min="15107" max="15107" width="17.5703125" style="8" customWidth="1"/>
    <col min="15108" max="15108" width="11.28515625" style="8" customWidth="1"/>
    <col min="15109" max="15360" width="9.140625" style="8"/>
    <col min="15361" max="15361" width="10.7109375" style="8" customWidth="1"/>
    <col min="15362" max="15362" width="45.85546875" style="8" customWidth="1"/>
    <col min="15363" max="15363" width="17.5703125" style="8" customWidth="1"/>
    <col min="15364" max="15364" width="11.28515625" style="8" customWidth="1"/>
    <col min="15365" max="15616" width="9.140625" style="8"/>
    <col min="15617" max="15617" width="10.7109375" style="8" customWidth="1"/>
    <col min="15618" max="15618" width="45.85546875" style="8" customWidth="1"/>
    <col min="15619" max="15619" width="17.5703125" style="8" customWidth="1"/>
    <col min="15620" max="15620" width="11.28515625" style="8" customWidth="1"/>
    <col min="15621" max="15872" width="9.140625" style="8"/>
    <col min="15873" max="15873" width="10.7109375" style="8" customWidth="1"/>
    <col min="15874" max="15874" width="45.85546875" style="8" customWidth="1"/>
    <col min="15875" max="15875" width="17.5703125" style="8" customWidth="1"/>
    <col min="15876" max="15876" width="11.28515625" style="8" customWidth="1"/>
    <col min="15877" max="16128" width="9.140625" style="8"/>
    <col min="16129" max="16129" width="10.7109375" style="8" customWidth="1"/>
    <col min="16130" max="16130" width="45.85546875" style="8" customWidth="1"/>
    <col min="16131" max="16131" width="17.5703125" style="8" customWidth="1"/>
    <col min="16132" max="16132" width="11.28515625" style="8" customWidth="1"/>
    <col min="16133" max="16384" width="9.140625" style="8"/>
  </cols>
  <sheetData>
    <row r="1" spans="1:8" ht="12.75">
      <c r="A1" s="30" t="s">
        <v>705</v>
      </c>
      <c r="B1" s="243" t="str">
        <f>[1]orçamento!A2</f>
        <v>OBRA: CONSTRUÇÃO DO FÓRUM DA JUSTIÇA DO TRABALHO DE BELO HORIZONTE</v>
      </c>
      <c r="C1" s="244"/>
      <c r="D1" s="244"/>
    </row>
    <row r="2" spans="1:8" ht="12.75">
      <c r="A2" s="30" t="s">
        <v>706</v>
      </c>
      <c r="B2" s="245" t="s">
        <v>707</v>
      </c>
      <c r="C2" s="245"/>
      <c r="D2" s="245"/>
    </row>
    <row r="3" spans="1:8" ht="12.75">
      <c r="A3" s="30" t="s">
        <v>708</v>
      </c>
      <c r="B3" s="245" t="s">
        <v>709</v>
      </c>
      <c r="C3" s="245"/>
      <c r="D3" s="245"/>
    </row>
    <row r="4" spans="1:8" ht="12.75">
      <c r="A4" s="31" t="s">
        <v>710</v>
      </c>
      <c r="B4" s="246" t="s">
        <v>1870</v>
      </c>
      <c r="C4" s="247"/>
      <c r="D4" s="248"/>
    </row>
    <row r="5" spans="1:8" ht="12.75">
      <c r="A5" s="31" t="s">
        <v>711</v>
      </c>
      <c r="B5" s="249">
        <v>42079</v>
      </c>
      <c r="C5" s="249"/>
      <c r="D5" s="249"/>
    </row>
    <row r="6" spans="1:8" ht="15.75">
      <c r="A6" s="32" t="s">
        <v>712</v>
      </c>
      <c r="B6" s="33" t="s">
        <v>568</v>
      </c>
      <c r="C6" s="34" t="s">
        <v>713</v>
      </c>
      <c r="D6" s="35"/>
    </row>
    <row r="7" spans="1:8" ht="15.75">
      <c r="A7" s="36"/>
      <c r="B7" s="9" t="s">
        <v>714</v>
      </c>
      <c r="C7" s="10" t="s">
        <v>715</v>
      </c>
      <c r="D7" s="37">
        <v>0.04</v>
      </c>
    </row>
    <row r="8" spans="1:8" ht="15.75">
      <c r="A8" s="36"/>
      <c r="B8" s="9" t="s">
        <v>716</v>
      </c>
      <c r="C8" s="10" t="s">
        <v>717</v>
      </c>
      <c r="D8" s="37">
        <v>8.0000000000000002E-3</v>
      </c>
    </row>
    <row r="9" spans="1:8" ht="15.75">
      <c r="A9" s="36"/>
      <c r="B9" s="9" t="s">
        <v>718</v>
      </c>
      <c r="C9" s="10" t="s">
        <v>719</v>
      </c>
      <c r="D9" s="37">
        <v>1.2699999999999999E-2</v>
      </c>
    </row>
    <row r="10" spans="1:8" ht="15.75">
      <c r="A10" s="38"/>
      <c r="B10" s="11"/>
      <c r="C10" s="12" t="s">
        <v>720</v>
      </c>
      <c r="D10" s="39">
        <f>SUM(D7:D9)</f>
        <v>6.0699999999999997E-2</v>
      </c>
    </row>
    <row r="11" spans="1:8" ht="15.75">
      <c r="A11" s="40"/>
      <c r="B11" s="13"/>
      <c r="C11" s="14"/>
      <c r="D11" s="41"/>
    </row>
    <row r="12" spans="1:8" ht="15.75">
      <c r="A12" s="42" t="s">
        <v>712</v>
      </c>
      <c r="B12" s="43" t="s">
        <v>721</v>
      </c>
      <c r="C12" s="44" t="s">
        <v>722</v>
      </c>
      <c r="D12" s="45"/>
    </row>
    <row r="13" spans="1:8" ht="15.75">
      <c r="A13" s="46"/>
      <c r="B13" s="15" t="s">
        <v>723</v>
      </c>
      <c r="C13" s="10" t="s">
        <v>724</v>
      </c>
      <c r="D13" s="37">
        <v>7.3999999999999996E-2</v>
      </c>
      <c r="H13" s="16"/>
    </row>
    <row r="14" spans="1:8" ht="15.75">
      <c r="A14" s="38"/>
      <c r="B14" s="17"/>
      <c r="C14" s="18" t="s">
        <v>725</v>
      </c>
      <c r="D14" s="39">
        <f>SUM(D13)</f>
        <v>7.3999999999999996E-2</v>
      </c>
    </row>
    <row r="15" spans="1:8" ht="15.75">
      <c r="A15" s="40"/>
      <c r="B15" s="13"/>
      <c r="C15" s="14"/>
      <c r="D15" s="41"/>
    </row>
    <row r="16" spans="1:8" ht="15.75">
      <c r="A16" s="42" t="s">
        <v>712</v>
      </c>
      <c r="B16" s="47" t="s">
        <v>726</v>
      </c>
      <c r="C16" s="48" t="s">
        <v>727</v>
      </c>
      <c r="D16" s="49"/>
    </row>
    <row r="17" spans="1:4" ht="15.75">
      <c r="A17" s="46"/>
      <c r="B17" s="9" t="s">
        <v>728</v>
      </c>
      <c r="C17" s="19" t="s">
        <v>729</v>
      </c>
      <c r="D17" s="50">
        <v>6.4999999999999997E-3</v>
      </c>
    </row>
    <row r="18" spans="1:4" ht="15.75">
      <c r="A18" s="46"/>
      <c r="B18" s="9" t="s">
        <v>730</v>
      </c>
      <c r="C18" s="19" t="s">
        <v>731</v>
      </c>
      <c r="D18" s="50">
        <v>0.03</v>
      </c>
    </row>
    <row r="19" spans="1:4" ht="30">
      <c r="A19" s="46"/>
      <c r="B19" s="9" t="s">
        <v>732</v>
      </c>
      <c r="C19" s="20" t="s">
        <v>1884</v>
      </c>
      <c r="D19" s="51">
        <f>0.7*5%</f>
        <v>3.5000000000000003E-2</v>
      </c>
    </row>
    <row r="20" spans="1:4" ht="15.75">
      <c r="A20" s="46"/>
      <c r="B20" s="9" t="s">
        <v>733</v>
      </c>
      <c r="C20" s="20" t="s">
        <v>734</v>
      </c>
      <c r="D20" s="51">
        <v>0.02</v>
      </c>
    </row>
    <row r="21" spans="1:4" ht="15.75">
      <c r="A21" s="38"/>
      <c r="B21" s="22"/>
      <c r="C21" s="18" t="s">
        <v>735</v>
      </c>
      <c r="D21" s="39">
        <f>D17+D18+D19+D20</f>
        <v>9.1499999999999998E-2</v>
      </c>
    </row>
    <row r="22" spans="1:4" ht="15.75">
      <c r="A22" s="40"/>
      <c r="B22" s="23"/>
      <c r="C22" s="13"/>
      <c r="D22" s="52"/>
    </row>
    <row r="23" spans="1:4" ht="15.75">
      <c r="A23" s="42" t="s">
        <v>712</v>
      </c>
      <c r="B23" s="18" t="s">
        <v>736</v>
      </c>
      <c r="C23" s="53" t="s">
        <v>737</v>
      </c>
      <c r="D23" s="49"/>
    </row>
    <row r="24" spans="1:4" ht="15.75">
      <c r="A24" s="54"/>
      <c r="B24" s="24" t="s">
        <v>738</v>
      </c>
      <c r="C24" s="21" t="s">
        <v>739</v>
      </c>
      <c r="D24" s="55">
        <v>1.23E-2</v>
      </c>
    </row>
    <row r="25" spans="1:4" ht="15.75">
      <c r="A25" s="56"/>
      <c r="B25" s="25"/>
      <c r="C25" s="18" t="s">
        <v>740</v>
      </c>
      <c r="D25" s="57">
        <f>SUM(D24)</f>
        <v>1.23E-2</v>
      </c>
    </row>
    <row r="26" spans="1:4" ht="15.75">
      <c r="A26" s="58"/>
      <c r="B26" s="26"/>
      <c r="C26" s="27"/>
      <c r="D26" s="59"/>
    </row>
    <row r="27" spans="1:4" ht="15.75">
      <c r="A27" s="60" t="s">
        <v>741</v>
      </c>
      <c r="B27" s="61"/>
      <c r="C27" s="61"/>
      <c r="D27" s="62"/>
    </row>
    <row r="28" spans="1:4">
      <c r="A28" s="63"/>
      <c r="B28" s="28"/>
      <c r="C28" s="29"/>
      <c r="D28" s="234">
        <f>ROUND(((1+(D10))*(1+D25)*(1+D14)/(1-D21))-1,4)</f>
        <v>0.26929999999999998</v>
      </c>
    </row>
    <row r="29" spans="1:4">
      <c r="A29" s="237" t="s">
        <v>742</v>
      </c>
      <c r="B29" s="238"/>
      <c r="C29" s="239"/>
      <c r="D29" s="235"/>
    </row>
    <row r="30" spans="1:4">
      <c r="A30" s="240" t="s">
        <v>1863</v>
      </c>
      <c r="B30" s="241"/>
      <c r="C30" s="242"/>
      <c r="D30" s="236"/>
    </row>
  </sheetData>
  <mergeCells count="8">
    <mergeCell ref="D28:D30"/>
    <mergeCell ref="A29:C29"/>
    <mergeCell ref="A30:C30"/>
    <mergeCell ref="B1:D1"/>
    <mergeCell ref="B2:D2"/>
    <mergeCell ref="B3:D3"/>
    <mergeCell ref="B4:D4"/>
    <mergeCell ref="B5:D5"/>
  </mergeCells>
  <printOptions horizontalCentered="1"/>
  <pageMargins left="0.19685039370078741" right="0.19685039370078741" top="0.39370078740157483" bottom="0.39370078740157483" header="0" footer="0"/>
  <pageSetup paperSize="9" orientation="portrait" r:id="rId1"/>
</worksheet>
</file>

<file path=xl/worksheets/sheet4.xml><?xml version="1.0" encoding="utf-8"?>
<worksheet xmlns="http://schemas.openxmlformats.org/spreadsheetml/2006/main" xmlns:r="http://schemas.openxmlformats.org/officeDocument/2006/relationships">
  <dimension ref="A1:H30"/>
  <sheetViews>
    <sheetView showGridLines="0" zoomScaleSheetLayoutView="100" workbookViewId="0">
      <pane ySplit="5" topLeftCell="A6" activePane="bottomLeft" state="frozen"/>
      <selection pane="bottomLeft" activeCell="D20" sqref="D20"/>
    </sheetView>
  </sheetViews>
  <sheetFormatPr defaultRowHeight="12.75"/>
  <cols>
    <col min="1" max="1" width="9.7109375" customWidth="1"/>
    <col min="2" max="2" width="11.7109375" customWidth="1"/>
    <col min="3" max="3" width="58.7109375" customWidth="1"/>
    <col min="4" max="4" width="9.7109375" customWidth="1"/>
  </cols>
  <sheetData>
    <row r="1" spans="1:8" s="8" customFormat="1">
      <c r="A1" s="66" t="s">
        <v>705</v>
      </c>
      <c r="B1" s="254" t="s">
        <v>222</v>
      </c>
      <c r="C1" s="255"/>
      <c r="D1" s="255"/>
    </row>
    <row r="2" spans="1:8" s="8" customFormat="1">
      <c r="A2" s="66" t="s">
        <v>706</v>
      </c>
      <c r="B2" s="256" t="s">
        <v>707</v>
      </c>
      <c r="C2" s="256"/>
      <c r="D2" s="256"/>
    </row>
    <row r="3" spans="1:8" s="8" customFormat="1" ht="12.75" customHeight="1">
      <c r="A3" s="66" t="s">
        <v>708</v>
      </c>
      <c r="B3" s="256" t="s">
        <v>709</v>
      </c>
      <c r="C3" s="256"/>
      <c r="D3" s="256"/>
    </row>
    <row r="4" spans="1:8" s="8" customFormat="1">
      <c r="A4" s="67" t="s">
        <v>710</v>
      </c>
      <c r="B4" s="256" t="s">
        <v>1870</v>
      </c>
      <c r="C4" s="256"/>
      <c r="D4" s="256"/>
    </row>
    <row r="5" spans="1:8" s="8" customFormat="1">
      <c r="A5" s="67" t="s">
        <v>711</v>
      </c>
      <c r="B5" s="257">
        <v>42079</v>
      </c>
      <c r="C5" s="257"/>
      <c r="D5" s="257"/>
    </row>
    <row r="6" spans="1:8" s="8" customFormat="1" ht="15.75">
      <c r="A6" s="68" t="s">
        <v>712</v>
      </c>
      <c r="B6" s="69" t="s">
        <v>568</v>
      </c>
      <c r="C6" s="70" t="s">
        <v>713</v>
      </c>
      <c r="D6" s="70"/>
    </row>
    <row r="7" spans="1:8" s="8" customFormat="1" ht="15.75">
      <c r="A7" s="10"/>
      <c r="B7" s="9" t="s">
        <v>714</v>
      </c>
      <c r="C7" s="10" t="s">
        <v>715</v>
      </c>
      <c r="D7" s="71">
        <v>3.4500000000000003E-2</v>
      </c>
    </row>
    <row r="8" spans="1:8" s="8" customFormat="1" ht="15.75">
      <c r="A8" s="10"/>
      <c r="B8" s="9" t="s">
        <v>716</v>
      </c>
      <c r="C8" s="10" t="s">
        <v>717</v>
      </c>
      <c r="D8" s="71">
        <v>4.7999999999999996E-3</v>
      </c>
    </row>
    <row r="9" spans="1:8" s="8" customFormat="1" ht="15.75">
      <c r="A9" s="10"/>
      <c r="B9" s="9" t="s">
        <v>718</v>
      </c>
      <c r="C9" s="10" t="s">
        <v>719</v>
      </c>
      <c r="D9" s="71">
        <v>8.5000000000000006E-3</v>
      </c>
    </row>
    <row r="10" spans="1:8" s="8" customFormat="1" ht="15.75">
      <c r="A10" s="72"/>
      <c r="B10" s="73"/>
      <c r="C10" s="74" t="s">
        <v>720</v>
      </c>
      <c r="D10" s="75">
        <f>SUM(D7:D9)</f>
        <v>4.7800000000000002E-2</v>
      </c>
    </row>
    <row r="11" spans="1:8" s="8" customFormat="1" ht="15.75">
      <c r="A11" s="76"/>
      <c r="B11" s="13"/>
      <c r="C11" s="14"/>
      <c r="D11" s="21"/>
    </row>
    <row r="12" spans="1:8" s="8" customFormat="1" ht="15.75">
      <c r="A12" s="68" t="s">
        <v>712</v>
      </c>
      <c r="B12" s="77" t="s">
        <v>721</v>
      </c>
      <c r="C12" s="70" t="s">
        <v>722</v>
      </c>
      <c r="D12" s="70"/>
    </row>
    <row r="13" spans="1:8" s="8" customFormat="1" ht="15.75">
      <c r="A13" s="19"/>
      <c r="B13" s="15" t="s">
        <v>723</v>
      </c>
      <c r="C13" s="10" t="s">
        <v>724</v>
      </c>
      <c r="D13" s="71">
        <v>5.11E-2</v>
      </c>
      <c r="H13" s="16"/>
    </row>
    <row r="14" spans="1:8" s="8" customFormat="1" ht="15.75">
      <c r="A14" s="72"/>
      <c r="B14" s="78"/>
      <c r="C14" s="79" t="s">
        <v>725</v>
      </c>
      <c r="D14" s="75">
        <f>SUM(D13)</f>
        <v>5.11E-2</v>
      </c>
    </row>
    <row r="15" spans="1:8" s="8" customFormat="1" ht="15.75">
      <c r="A15" s="76"/>
      <c r="B15" s="13"/>
      <c r="C15" s="14"/>
      <c r="D15" s="21"/>
    </row>
    <row r="16" spans="1:8" s="8" customFormat="1" ht="15.75">
      <c r="A16" s="68" t="s">
        <v>712</v>
      </c>
      <c r="B16" s="69" t="s">
        <v>726</v>
      </c>
      <c r="C16" s="68" t="s">
        <v>727</v>
      </c>
      <c r="D16" s="68"/>
    </row>
    <row r="17" spans="1:4" s="8" customFormat="1" ht="15.75">
      <c r="A17" s="19"/>
      <c r="B17" s="9" t="s">
        <v>728</v>
      </c>
      <c r="C17" s="19" t="s">
        <v>729</v>
      </c>
      <c r="D17" s="80">
        <v>6.4999999999999997E-3</v>
      </c>
    </row>
    <row r="18" spans="1:4" s="8" customFormat="1" ht="15.75">
      <c r="A18" s="19"/>
      <c r="B18" s="9" t="s">
        <v>730</v>
      </c>
      <c r="C18" s="19" t="s">
        <v>731</v>
      </c>
      <c r="D18" s="80">
        <v>0.03</v>
      </c>
    </row>
    <row r="19" spans="1:4" s="8" customFormat="1" ht="30">
      <c r="A19" s="19"/>
      <c r="B19" s="9" t="s">
        <v>732</v>
      </c>
      <c r="C19" s="20" t="s">
        <v>1885</v>
      </c>
      <c r="D19" s="51">
        <v>0</v>
      </c>
    </row>
    <row r="20" spans="1:4" s="8" customFormat="1" ht="15.75" customHeight="1">
      <c r="A20" s="19"/>
      <c r="B20" s="9" t="s">
        <v>733</v>
      </c>
      <c r="C20" s="20" t="s">
        <v>734</v>
      </c>
      <c r="D20" s="51"/>
    </row>
    <row r="21" spans="1:4" s="8" customFormat="1" ht="15.75">
      <c r="A21" s="72"/>
      <c r="B21" s="81"/>
      <c r="C21" s="79" t="s">
        <v>735</v>
      </c>
      <c r="D21" s="75">
        <f>D17+D18+D19+D20</f>
        <v>3.6499999999999998E-2</v>
      </c>
    </row>
    <row r="22" spans="1:4" s="8" customFormat="1" ht="15.75">
      <c r="A22" s="76"/>
      <c r="B22" s="23"/>
      <c r="C22" s="13"/>
      <c r="D22" s="82"/>
    </row>
    <row r="23" spans="1:4" s="8" customFormat="1" ht="15.75">
      <c r="A23" s="83" t="s">
        <v>712</v>
      </c>
      <c r="B23" s="84" t="s">
        <v>736</v>
      </c>
      <c r="C23" s="85" t="s">
        <v>737</v>
      </c>
      <c r="D23" s="83"/>
    </row>
    <row r="24" spans="1:4" s="8" customFormat="1" ht="15.75">
      <c r="A24" s="86"/>
      <c r="B24" s="24" t="s">
        <v>738</v>
      </c>
      <c r="C24" s="21" t="s">
        <v>739</v>
      </c>
      <c r="D24" s="87">
        <v>8.5000000000000006E-3</v>
      </c>
    </row>
    <row r="25" spans="1:4" s="8" customFormat="1" ht="15.75">
      <c r="A25" s="88"/>
      <c r="B25" s="25"/>
      <c r="C25" s="79" t="s">
        <v>740</v>
      </c>
      <c r="D25" s="89">
        <f>SUM(D24)</f>
        <v>8.5000000000000006E-3</v>
      </c>
    </row>
    <row r="26" spans="1:4" s="8" customFormat="1" ht="15.75">
      <c r="A26" s="90"/>
      <c r="B26" s="26"/>
      <c r="C26" s="27"/>
      <c r="D26" s="91"/>
    </row>
    <row r="27" spans="1:4" s="8" customFormat="1" ht="15.75">
      <c r="A27" s="258" t="s">
        <v>741</v>
      </c>
      <c r="B27" s="259"/>
      <c r="C27" s="260"/>
      <c r="D27" s="92"/>
    </row>
    <row r="28" spans="1:4" s="8" customFormat="1" ht="15">
      <c r="A28" s="93"/>
      <c r="B28" s="94"/>
      <c r="C28" s="95"/>
      <c r="D28" s="96"/>
    </row>
    <row r="29" spans="1:4" s="8" customFormat="1" ht="15" customHeight="1">
      <c r="A29" s="250" t="s">
        <v>742</v>
      </c>
      <c r="B29" s="238"/>
      <c r="C29" s="239"/>
      <c r="D29" s="97">
        <f>ROUND(((1+(D10))*(1+D25)*(1+D14)/(1-D21))-1,4)</f>
        <v>0.15279999999999999</v>
      </c>
    </row>
    <row r="30" spans="1:4" s="8" customFormat="1" ht="15" customHeight="1">
      <c r="A30" s="251" t="s">
        <v>1863</v>
      </c>
      <c r="B30" s="252"/>
      <c r="C30" s="253"/>
      <c r="D30" s="98"/>
    </row>
  </sheetData>
  <mergeCells count="8">
    <mergeCell ref="A29:C29"/>
    <mergeCell ref="A30:C30"/>
    <mergeCell ref="B1:D1"/>
    <mergeCell ref="B2:D2"/>
    <mergeCell ref="B3:D3"/>
    <mergeCell ref="B4:D4"/>
    <mergeCell ref="B5:D5"/>
    <mergeCell ref="A27:C27"/>
  </mergeCells>
  <printOptions horizontalCentered="1"/>
  <pageMargins left="0.19685039370078741" right="0.19685039370078741" top="0.39370078740157483" bottom="0.39370078740157483" header="0" footer="0"/>
  <pageSetup paperSize="9" orientation="portrait" r:id="rId1"/>
  <ignoredErrors>
    <ignoredError sqref="D2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2</vt:i4>
      </vt:variant>
    </vt:vector>
  </HeadingPairs>
  <TitlesOfParts>
    <vt:vector size="6" baseType="lpstr">
      <vt:lpstr>LIC _ COM BDI</vt:lpstr>
      <vt:lpstr>CONOGRAMA</vt:lpstr>
      <vt:lpstr>BDI</vt:lpstr>
      <vt:lpstr>BDI-EQUIPAMENTOS</vt:lpstr>
      <vt:lpstr>CONOGRAMA!Titulos_de_impressao</vt:lpstr>
      <vt:lpstr>'LIC _ COM BDI'!Titulos_de_impressao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Marcone Dimitrov Souza Cardoso</dc:creator>
  <cp:lastModifiedBy>trt</cp:lastModifiedBy>
  <cp:lastPrinted>2015-05-12T07:39:31Z</cp:lastPrinted>
  <dcterms:created xsi:type="dcterms:W3CDTF">2014-06-02T12:45:55Z</dcterms:created>
  <dcterms:modified xsi:type="dcterms:W3CDTF">2015-09-09T18:50:14Z</dcterms:modified>
</cp:coreProperties>
</file>